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.shatanova\Desktop\2025\тариф ПВ\Полугодие 2025\"/>
    </mc:Choice>
  </mc:AlternateContent>
  <xr:revisionPtr revIDLastSave="0" documentId="13_ncr:1_{F0A53614-22F4-4774-9ED2-B9E4DC790F15}" xr6:coauthVersionLast="47" xr6:coauthVersionMax="47" xr10:uidLastSave="{00000000-0000-0000-0000-000000000000}"/>
  <bookViews>
    <workbookView xWindow="-120" yWindow="-120" windowWidth="38640" windowHeight="21240" activeTab="1" xr2:uid="{B5A8B0A3-1764-4B4F-AEF2-B87B36A6144C}"/>
  </bookViews>
  <sheets>
    <sheet name="ТС" sheetId="1" r:id="rId1"/>
    <sheet name="ИП" sheetId="3" r:id="rId2"/>
  </sheets>
  <definedNames>
    <definedName name="_filterDatabaseActual">#REF!</definedName>
    <definedName name="as">#REF!</definedName>
    <definedName name="ClDate">#REF!</definedName>
    <definedName name="CurrBase">#REF!</definedName>
    <definedName name="EURO_PRICING">#REF!</definedName>
    <definedName name="EURO_RATE">#REF!</definedName>
    <definedName name="FX_RATE">#REF!</definedName>
    <definedName name="Header2">#REF!</definedName>
    <definedName name="LC_PRICING">#REF!</definedName>
    <definedName name="m_2005">#REF!</definedName>
    <definedName name="m_2006">#REF!</definedName>
    <definedName name="m_2007">#REF!</definedName>
    <definedName name="m_OTM2005">#REF!</definedName>
    <definedName name="m_OTM2006">#REF!</definedName>
    <definedName name="m_OTM2007">#REF!</definedName>
    <definedName name="m_OTM2008">#REF!</definedName>
    <definedName name="m_OTM2009">#REF!</definedName>
    <definedName name="m_OTM2010">#REF!</definedName>
    <definedName name="m_OTMizm">#REF!</definedName>
    <definedName name="m_OTMkod">#REF!</definedName>
    <definedName name="m_OTMnomer">#REF!</definedName>
    <definedName name="m_OTMpokaz">#REF!</definedName>
    <definedName name="m_Predpr_I">#REF!</definedName>
    <definedName name="m_Predpr_N">#REF!</definedName>
    <definedName name="m_Zatrat">#REF!</definedName>
    <definedName name="m_Zatrat_Ed">#REF!</definedName>
    <definedName name="m_Zatrat_K">#REF!</definedName>
    <definedName name="m_Zatrat_N">#REF!</definedName>
    <definedName name="OpDate">#REF!</definedName>
    <definedName name="SUB1004515169_4" localSheetId="1">ИП!#REF!</definedName>
    <definedName name="SUB1004515169_5" localSheetId="1">#REF!</definedName>
    <definedName name="TextRefCopy63">#REF!</definedName>
    <definedName name="TextRefCopy88">#REF!</definedName>
    <definedName name="TextRefCopy89">#REF!</definedName>
    <definedName name="TextRefCopy90">#REF!</definedName>
    <definedName name="TextRefCopy92">#REF!</definedName>
    <definedName name="TextRefCopy94">#REF!</definedName>
    <definedName name="TextRefCopy95">#REF!</definedName>
    <definedName name="Valuta">#REF!</definedName>
    <definedName name="АБП">#REF!</definedName>
    <definedName name="атр">#REF!</definedName>
    <definedName name="ВидПредмета">#REF!</definedName>
    <definedName name="ГФОТНБ">#REF!</definedName>
    <definedName name="ГФОТраб">#REF!</definedName>
    <definedName name="дебит">#REF!</definedName>
    <definedName name="Добыча">#REF!</definedName>
    <definedName name="ЕдИзм">#REF!</definedName>
    <definedName name="_xlnm.Print_Titles" localSheetId="1">ИП!$A:$C,ИП!$3:$7</definedName>
    <definedName name="Инкотермс">#REF!</definedName>
    <definedName name="инф18">#REF!</definedName>
    <definedName name="инф19">#REF!</definedName>
    <definedName name="инф20">#REF!</definedName>
    <definedName name="инф21">#REF!</definedName>
    <definedName name="инф22">#REF!</definedName>
    <definedName name="Источник">#REF!</definedName>
    <definedName name="КАТО">#REF!</definedName>
    <definedName name="Месяц">#REF!</definedName>
    <definedName name="НДС">#REF!</definedName>
    <definedName name="норма.аморт">#REF!</definedName>
    <definedName name="_xlnm.Print_Area" localSheetId="1">ИП!$A$1:$L$56</definedName>
    <definedName name="_xlnm.Print_Area" localSheetId="0">ТС!$A$1:$G$56</definedName>
    <definedName name="опоп">#REF!</definedName>
    <definedName name="осн">#REF!</definedName>
    <definedName name="Подпрограмма">#REF!</definedName>
    <definedName name="пред.норма.аморт">#REF!</definedName>
    <definedName name="Предприятия">#REF!</definedName>
    <definedName name="Приоритет_закупок">#REF!</definedName>
    <definedName name="Программа">#REF!</definedName>
    <definedName name="ролгорлгрд">#REF!</definedName>
    <definedName name="сектор">#REF!</definedName>
    <definedName name="Специфика">#REF!</definedName>
    <definedName name="СписокТЭП">#REF!</definedName>
    <definedName name="Способ">#REF!</definedName>
    <definedName name="Способ_закупок">#REF!</definedName>
    <definedName name="СтавкаПроцента1">#REF!</definedName>
    <definedName name="СуммаКредита1">#REF!</definedName>
    <definedName name="Тип_дней">#REF!</definedName>
    <definedName name="Тип_пункта">#REF!</definedName>
    <definedName name="Экспорт_Поставки_нефт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3" l="1"/>
  <c r="J44" i="3"/>
  <c r="J47" i="3"/>
  <c r="K42" i="3"/>
  <c r="K41" i="3"/>
  <c r="K43" i="3"/>
  <c r="I47" i="3"/>
  <c r="I44" i="3"/>
  <c r="I8" i="3"/>
  <c r="K46" i="3"/>
  <c r="K47" i="3"/>
  <c r="K48" i="3"/>
  <c r="K49" i="3"/>
  <c r="K50" i="3"/>
  <c r="K45" i="3"/>
  <c r="K40" i="3"/>
  <c r="K39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8" i="3" l="1"/>
  <c r="J56" i="3" s="1"/>
  <c r="I56" i="3"/>
  <c r="K8" i="3"/>
  <c r="K36" i="3"/>
  <c r="K38" i="3"/>
  <c r="K37" i="3"/>
  <c r="K35" i="3" l="1"/>
  <c r="F54" i="1" l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3" i="1"/>
  <c r="E46" i="1"/>
  <c r="D46" i="1"/>
  <c r="E31" i="1"/>
  <c r="E30" i="1" s="1"/>
  <c r="F30" i="1" s="1"/>
  <c r="D31" i="1"/>
  <c r="D30" i="1" s="1"/>
  <c r="D24" i="1"/>
  <c r="F24" i="1" s="1"/>
  <c r="D19" i="1"/>
  <c r="D17" i="1"/>
  <c r="D11" i="1"/>
  <c r="F11" i="1" s="1"/>
  <c r="D5" i="1"/>
  <c r="D4" i="1" s="1"/>
  <c r="E4" i="1"/>
  <c r="F4" i="1" s="1"/>
  <c r="F5" i="1" l="1"/>
  <c r="F31" i="1"/>
  <c r="E51" i="1"/>
  <c r="D51" i="1"/>
  <c r="F51" i="1" l="1"/>
  <c r="E52" i="1"/>
  <c r="F52" i="1" s="1"/>
</calcChain>
</file>

<file path=xl/sharedStrings.xml><?xml version="1.0" encoding="utf-8"?>
<sst xmlns="http://schemas.openxmlformats.org/spreadsheetml/2006/main" count="399" uniqueCount="229">
  <si>
    <t>№,п/п</t>
  </si>
  <si>
    <t>Наименование показателей *</t>
  </si>
  <si>
    <t>Единица измерения</t>
  </si>
  <si>
    <t>Предусмотрено в утвержденной ТС</t>
  </si>
  <si>
    <t>Фактически сложившиеся показатели ТС</t>
  </si>
  <si>
    <t>I</t>
  </si>
  <si>
    <t>Затраты на производство товаров и предоставление услуг</t>
  </si>
  <si>
    <t>тыс. тенге</t>
  </si>
  <si>
    <t>Материальные затраты</t>
  </si>
  <si>
    <t>-//-</t>
  </si>
  <si>
    <t>сырье и материалы</t>
  </si>
  <si>
    <t>ГСМ</t>
  </si>
  <si>
    <t>топливо</t>
  </si>
  <si>
    <t>энергия</t>
  </si>
  <si>
    <t>покупная вода</t>
  </si>
  <si>
    <t>Затраты на оплату труда</t>
  </si>
  <si>
    <t>заработная плата</t>
  </si>
  <si>
    <t>социальный налог</t>
  </si>
  <si>
    <t>обязательное медицинское страхование</t>
  </si>
  <si>
    <t>опвр</t>
  </si>
  <si>
    <t xml:space="preserve">Амортизация </t>
  </si>
  <si>
    <t>Ремонт</t>
  </si>
  <si>
    <t>капитальный ремонт, не приводящий к увеличению стоимости основных средств</t>
  </si>
  <si>
    <t>Прочие затраты</t>
  </si>
  <si>
    <t>выплаты, в случаях, когда постоянная работа протекает в пути или имеет разъездной характер</t>
  </si>
  <si>
    <t>затраты на поверку и аттестацию приборов учета, лабораторий, обслед. энергооборудования</t>
  </si>
  <si>
    <t>дератизационные, дезинфекционные, дезинсекционные работы</t>
  </si>
  <si>
    <t>охрана труда и техника безопасности</t>
  </si>
  <si>
    <t>другие затраты</t>
  </si>
  <si>
    <t>затраты на экологию</t>
  </si>
  <si>
    <t>налоги</t>
  </si>
  <si>
    <t>командировочные расходы</t>
  </si>
  <si>
    <t>прочие</t>
  </si>
  <si>
    <t>коммунальные услуги на собственные нужды</t>
  </si>
  <si>
    <t>II</t>
  </si>
  <si>
    <t>Расходы периода</t>
  </si>
  <si>
    <t>Общие и административные расходы</t>
  </si>
  <si>
    <t>заработная плата АП</t>
  </si>
  <si>
    <t>услуги банка</t>
  </si>
  <si>
    <t xml:space="preserve">амортизация </t>
  </si>
  <si>
    <t>обслуживание и ремонт основных средств и нематериальных активов</t>
  </si>
  <si>
    <t>коммунальные услуги</t>
  </si>
  <si>
    <t>обслуживание оргтехники</t>
  </si>
  <si>
    <t>услуги связи</t>
  </si>
  <si>
    <t>канцелярские товары</t>
  </si>
  <si>
    <t>Другие расходы</t>
  </si>
  <si>
    <t>обязательное страхование</t>
  </si>
  <si>
    <t>подписка / периодическая печать</t>
  </si>
  <si>
    <t>Расходы на выплату вознаграждений по МФО</t>
  </si>
  <si>
    <t>III</t>
  </si>
  <si>
    <t>Всего затрат</t>
  </si>
  <si>
    <t>IV</t>
  </si>
  <si>
    <t>Прибыль</t>
  </si>
  <si>
    <t>V</t>
  </si>
  <si>
    <t>Всего доходов</t>
  </si>
  <si>
    <t>VI</t>
  </si>
  <si>
    <t>Объем оказываемых услуг</t>
  </si>
  <si>
    <t>тыс.м3</t>
  </si>
  <si>
    <t>Республиканское государственное предприятие на праве хозяйственного ведения "Казводхоз"</t>
  </si>
  <si>
    <t>Откл.,%</t>
  </si>
  <si>
    <t>№ п/п</t>
  </si>
  <si>
    <t>Факт</t>
  </si>
  <si>
    <t>Раздел 1. Реконструкция гидротехнических сооружений</t>
  </si>
  <si>
    <t>1</t>
  </si>
  <si>
    <t>км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</si>
  <si>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</si>
  <si>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</si>
  <si>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</si>
  <si>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</si>
  <si>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</si>
  <si>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</si>
  <si>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</si>
  <si>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</si>
  <si>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</si>
  <si>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</si>
  <si>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</si>
  <si>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</si>
  <si>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</si>
  <si>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</si>
  <si>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работа</t>
  </si>
  <si>
    <t>16</t>
  </si>
  <si>
    <t>17</t>
  </si>
  <si>
    <t>18</t>
  </si>
  <si>
    <t>19</t>
  </si>
  <si>
    <t>20</t>
  </si>
  <si>
    <t>21</t>
  </si>
  <si>
    <t>Раздел 2. Разработка рабочих проектов</t>
  </si>
  <si>
    <t>22</t>
  </si>
  <si>
    <t xml:space="preserve">Проведение комплексной вневедомственной экспертизы </t>
  </si>
  <si>
    <t>23</t>
  </si>
  <si>
    <t>24</t>
  </si>
  <si>
    <t>Раздел 3. Спец.техника</t>
  </si>
  <si>
    <t>Автомобили седельные тягачи</t>
  </si>
  <si>
    <t>шт.</t>
  </si>
  <si>
    <t xml:space="preserve">Экскаваторы одноковшовые объем ковша от 0,65 м3 </t>
  </si>
  <si>
    <t>Тяжеловозная прицепная техника (трал), грузоподъемность 40 т</t>
  </si>
  <si>
    <t>шт</t>
  </si>
  <si>
    <t>Реконструкция магистрального канала Алмалы Жетысуйской области</t>
  </si>
  <si>
    <t>Подрядчик ТОО "Гидро Курылыс" работы будут начаты после вегетации (сентябрь). Объект переходящий с завершением в 2026г.</t>
  </si>
  <si>
    <t>Реконструкция магистрального канала Уштобинский Жетысуйской области</t>
  </si>
  <si>
    <t>Подрядчик ТОО "Гидро Курылыс" работы будут начаты после вегетации (сентябрь) Объект переходящий с завершением в 2026г.</t>
  </si>
  <si>
    <t>Реконструкция левобережного канал на реке Шелек Жетысуйской области</t>
  </si>
  <si>
    <t>Реконструкция канала "Серибек" Отырарского района Туркестанской области</t>
  </si>
  <si>
    <t>Работы будут выполнятся силами филиала, начало СМР после вегетации (сентябрь т.г.). Филиал ведется процедура закупки материалов по ГЗ.</t>
  </si>
  <si>
    <t>Капитальный ремонт оросительных каналов на Жартасском водохранилище (Правобережный магистральный канал - 1,345км).</t>
  </si>
  <si>
    <t>Капитальный ремонт оросительных каналов на Жартасском водохранилище (Канал Б - 1,327км).</t>
  </si>
  <si>
    <t xml:space="preserve">"Рекнструкция МК "Каракия" протяженностью 25,0 км с площадью орошения 785 га  в Курчумском районе ВКО» </t>
  </si>
  <si>
    <t>Ведутся работы по получению положительного заключения Госэкспертизы, в настоящее время ведется загрузка ПСД на портал Госэкспертизы.   Начало работы после вегетации. Объект переходящий с завершением проекта в 2026г.</t>
  </si>
  <si>
    <t xml:space="preserve">"Рекнструкция МК "Победа" в Курчумском районе ВКО» </t>
  </si>
  <si>
    <t>Ведутся работы по получению положительного заключения Госэкспертизы, в настоящее время производится оплата услуги Госэкспертизы. начало работы после вегетации. Объект переходящий с завершением проекта в 2026г.</t>
  </si>
  <si>
    <t>Капитальный ремонт канала КМК Жанакорганского района Кызылординской области</t>
  </si>
  <si>
    <t>Подрядчик ТОО "Гидро Курылыс". Работы будут проведены после вегетации (с сентября месяца т.г.). Объект переходящий с завершением проекта в 2026г.</t>
  </si>
  <si>
    <t>Капитальный ремонт канала Р-12 Шиелийского района Кызылординской обл.</t>
  </si>
  <si>
    <t>Капитальный ремонт канала Курайлы Кармакшинского района Кызылординской области</t>
  </si>
  <si>
    <t>«Капитальный ремонт Межхозяйственного канала ТЧХ-2 «Тасоткел» магистрального канала ПУ «Тасоткельского водохранилище» Шуского района Жамбылской области», № СAPC-0114/22 от 27.09.2022 г.</t>
  </si>
  <si>
    <t>Подрядчик ТОО "Алимжан Company". Работы будудт начаты после вегетации. Завершение проекта запланирована до конца 2025г.</t>
  </si>
  <si>
    <t>«Капитальный ремонт Межхозяйственного канала ТЛХ-1-1-а «Тасоткел» магистрального канала ПУ «Тасоткельского водохранилище» Шуского района Жамбылской области», № СAPC-0122/22 от 29.09.2022 г.</t>
  </si>
  <si>
    <t>Подрядчик  Общественное объединение лиц с инвалидностью "Zharkyn bolashak Almaty". Работы будудт начаты после вегетации. Завершение проекта запланирована до конца 2025г.</t>
  </si>
  <si>
    <t>«Капитальный ремонт Межхозяйственного канала ЛДРХ-3 «Тасоткел» магистрального канала ПУ «Тасоткельского водохранилище» Шуского района Жамбылской области», № СAPC-0108/22 от 22.09.2022 г.</t>
  </si>
  <si>
    <t>Работы будут выполнятся силами филиала, начало СМР после вегетации.</t>
  </si>
  <si>
    <t>«Капитальный ремонт Межхозяйственного канала ЛНХ-2 «Тасоткел» магистрального канала ПУ «Тасоткельского водохранилище» Шуского района Жамбылской области», № СAPC-0130/22 от 02.10.2022 г.</t>
  </si>
  <si>
    <t>«Капитальный ремонт Межхозяйственного канала ТЧХ-3а «Тасоткел» магистрального канала ПУ «Тасоткельского водохранилище» Шуского района Жамбылской области», № СAPC-0113/22 от 27.09.2022 г.</t>
  </si>
  <si>
    <t>«Капитальный ремонт Межхозяйственного канала ТЛХ-5 «Тасоткел» магистрального канала ПУ «Тасоткельского водохранилище» Шуского района Жамбылской области», № СAPC-0116/22 от 27.09.2022 г.</t>
  </si>
  <si>
    <t>«Капитальный ремонт Межхозяйственного канала ТЛХ-4«Тасоткел» магистрального канала ПУ «Тасоткельского водохранилище» Шуского района Жамбылской области», № СAPC-0117/22 от 27.09.2022 г.</t>
  </si>
  <si>
    <t>Подрядчик ТОО "СМУ 17" работы будут начаты после вегетации (сентябрь) Объект будет завершен до конца 2025г.</t>
  </si>
  <si>
    <t>Реконструкция хозяйственного выдела Х-2 (Теректі-Бесбойдак) Жетысуйской обл.</t>
  </si>
  <si>
    <t>Подрядчик ТОО "СМУ 17" работы будут начаты после вегетации (сентябрь). Объект будет завершен до конца 2025г.</t>
  </si>
  <si>
    <t>Реконструкция хозяйственного выдела Х-2 (Бесбойдак-Теректі) Жетысуйской обл.</t>
  </si>
  <si>
    <t>Подрядчик ТОО "Жақсымбет" работы будут начаты после вегетации (сентябрь). Объект будет завершен до конца 2025г.</t>
  </si>
  <si>
    <t>Реконструкция магистрального канала Деревенский Жетысуйской области</t>
  </si>
  <si>
    <t>Реконструкция правобережного канал на реке Шелек Жетысуйской области</t>
  </si>
  <si>
    <t>Реконструкция Жанибекского магистрального канала Западно-Казахстанской обл.</t>
  </si>
  <si>
    <t>проект находится на рассмотрении в ГЭ. Объект переходящий с завершением проекта в 2026-2027гг.</t>
  </si>
  <si>
    <t>Реконструкция канала "К-25-12" Жетисайского района Туркестанской области</t>
  </si>
  <si>
    <t>Конкурс по определению подрядчика ведется МФРК, ориентировочно будут определен до 15.07.2025г. Объект переходящий с завершением проекта в 2026-2027гг.</t>
  </si>
  <si>
    <t>Реконструкция канала К-15 в Махтааральском районе Туркестанской области</t>
  </si>
  <si>
    <t>Реконструкция канала К-17 в Махтааральском районе Туркестанской области</t>
  </si>
  <si>
    <t xml:space="preserve">"Рекнструкция МК "Жаугашты" в Курчумском районе ВКО» </t>
  </si>
  <si>
    <t>ПСД не утверждено</t>
  </si>
  <si>
    <t>"Реконструкция канала Акарык Актюбинского сельского округа Отырарского района Туркестанской области" Положительно заключение госэкспертизы № 19-0071/23 от 17.02.2023 г.</t>
  </si>
  <si>
    <t>РП «Реконструкция ОРУ-220/6кВ и кабельных связей на НС№2 филиала «Канал имени К. Сатпаева» :</t>
  </si>
  <si>
    <t xml:space="preserve">Заключен договор c ТН и АН. По elicense.kz "Электронное лицензирование РК" подано уведомления о начале строительства в ГАСК.
Выполнено:
- мероприятия по проведению геодез. работ по выносу и закреплению осн. геодез. и разбивоч. осей трассы на местности;
- оформлен Акт приемки геодезической разбивочной основы;
- строительная площадка передана подрядной организации;
- осуществляется завоз такелажного оборудования, ведутся подготовительные работы к проведению строительно-монтажных работ. </t>
  </si>
  <si>
    <t>РП "Реконструкция КРУ-6кВ ,панелей управления, измерения и кабельных связей на НС№8,14 филиала "Канал имени К.Сатпаева":</t>
  </si>
  <si>
    <t>Работы начаты в 2024 году и завершены.</t>
  </si>
  <si>
    <t xml:space="preserve">РП «Замена выключателя В-220кВ, панелей управления, шкафов РЗиА ВЛ-220кВ Л-2098, 2128 на ОРУ-220кВ ПС НС№17 филиала «Канал имени К. Сатпаева» </t>
  </si>
  <si>
    <t>Реконструкция гидропостов с внедрением автоматизированных систем учета воды на каналах: Верхне-Коринский, Тасты-Объединительный и Кушук-Кальпинский в Алматинской области»</t>
  </si>
  <si>
    <t>Разработка проектно-сметной документации к рабочему проекту РП «Реконструкция ОРУ-220/6кВ, КРУ-6кВ, панелей управления, измерения, ЩСН-0,4кВ  и кабельных связей на НС№3 филиала «Канал имени К. Сатпаева»</t>
  </si>
  <si>
    <t>Заключен договор №699 от 06.05.2025г. ТОО "ASK PROJECT 1". С момента заключения договора в течение 8 месяцев</t>
  </si>
  <si>
    <t>По окончанию разработки рабочего проекта будет проведена экспертиза</t>
  </si>
  <si>
    <t>Гусеничный гидравлический экскаватор САТ 326D L объем ковша 1,76м³ длина стрелы 6,15м</t>
  </si>
  <si>
    <t>штука</t>
  </si>
  <si>
    <t>Раздел 4. Приобретение основных средсв</t>
  </si>
  <si>
    <t>Итого по 2025 году</t>
  </si>
  <si>
    <t>Общая сумма мероприятия - 1 258 614,16 тыс.тг: 2024г.- 835 302,46; 2025г. - 423 311,7 тыс.тг. Факт за 2024г. составил - 301 563,48 тыс.тг, остаток суммы 2024г. - 533 738,98 тыс.тг перенесены на 2025г.</t>
  </si>
  <si>
    <t>Экскаватор гусеничный объемом ковша более 1 м3</t>
  </si>
  <si>
    <t>Насосно-силовое оборудование для насосных агрегатов марки ОПВ10-185, ОПВ11-185</t>
  </si>
  <si>
    <t>Инф о плановых и фактических объемов предоставления регулируемых услуг</t>
  </si>
  <si>
    <t>Отчет о прибылях и убытках*</t>
  </si>
  <si>
    <t>Сумма инвестиционной программы (проекта), тенге (без учета НДС)</t>
  </si>
  <si>
    <t>Наименование регулируемых услуг</t>
  </si>
  <si>
    <t>Наименование мероприятий</t>
  </si>
  <si>
    <t>Количество в натуральных показателях, тыс.м3</t>
  </si>
  <si>
    <t>Период предоставления услуги в рамках инвестиционной программы (проекта)</t>
  </si>
  <si>
    <t>План</t>
  </si>
  <si>
    <t>отклонение</t>
  </si>
  <si>
    <t>причины отклонения</t>
  </si>
  <si>
    <t>план</t>
  </si>
  <si>
    <t>факт</t>
  </si>
  <si>
    <t>ПВ</t>
  </si>
  <si>
    <t xml:space="preserve">работа </t>
  </si>
  <si>
    <t>25</t>
  </si>
  <si>
    <t>26</t>
  </si>
  <si>
    <t>27</t>
  </si>
  <si>
    <t>28</t>
  </si>
  <si>
    <t>29</t>
  </si>
  <si>
    <t>Работы по созданию и внедрению Единой информационной архитектуре водохозяйственного комплекса (перенесенные)</t>
  </si>
  <si>
    <t>Работы по созданию и внедрению информационной системы по мониторингу водопользования (перенесенные)</t>
  </si>
  <si>
    <t>"Реконструкция ОРУ-110/6кВ, КРУ-6 кВ, панелей управления, измерения, ЩСН-0,4кВ  и кабельных связей на НС№1 филиала «Канал имени К. Сатпаева»  (перенесенные)</t>
  </si>
  <si>
    <t>перенесененные мероприятия с 2024 года на 2025 год. Исполнено</t>
  </si>
  <si>
    <t>Республиканское государственное предприятия на праве хозяйственного ведения "Казводхоз"</t>
  </si>
  <si>
    <t>30</t>
  </si>
  <si>
    <t>31</t>
  </si>
  <si>
    <t>32</t>
  </si>
  <si>
    <t>33</t>
  </si>
  <si>
    <t>34</t>
  </si>
  <si>
    <t>35</t>
  </si>
  <si>
    <t>Планируется корректировка по данному мероприятию до 1 ноября 2025 года</t>
  </si>
  <si>
    <t>идут судебные разбирателства</t>
  </si>
  <si>
    <t xml:space="preserve">Отчет об исполнении утвержденной тарифной сметы по подаче воды по каналам за I полугодие 2025 года (ОПЕРАТИВНО)
</t>
  </si>
  <si>
    <t>Исполнение инвестиционной программы по подаче воды по каналам за I полугодие 2025 года (с учетом перенесенных мероприятий) ОПЕРАТИВНО</t>
  </si>
  <si>
    <t>При плане на 2025 год 416 673,4 тыс.тенге, фактические затраты за полугодие по статье сырье и материалы 176 492,87 тыс. тенге. Отклонение 240 180,53 тыс. тенге (58%). Планируется дальнейшее исполнение до окончания года реализации</t>
  </si>
  <si>
    <t>При плане на 2025 год 409 159,3 тыс.тенге, фактические затраты за полугодие по статье ГСМ 239 949,4 тыс. тенге. Отклонение
169 209,9 тыс. тенге (41%). Планируется дальнейшее исполнение до окончания года реализации</t>
  </si>
  <si>
    <t>При плане на 2025 год 24 797,28 тыс.тенге, фактические затраты за полугодие по статье топливо 6 630,95 тыс. тенге. Отклонение
18 166,33 тыс. тенге (73%). Планируется дальнейшее исполнение до окончания года реализации</t>
  </si>
  <si>
    <t>При плане на 2025 год 6 721 354,94 тыс.тенге, фактические затраты за полугодие по статье энергия 4 600 243,57 тыс. тенге. Отклонение   2 121 111,37 тыс. тенге (32%). Планируется дальнейшее исполнение до окончания года реализации</t>
  </si>
  <si>
    <t>При плане на 2025 год 23 849,7 тыс.тенге, фактические затраты за полугодие по статье покупная вода 9 809,58 тыс. тенге. Отклонение 14 040,12 тыс. тенге (59%). Планируется дальнейшее исполнение до окончания года реализации</t>
  </si>
  <si>
    <t>При плане на 2025 год 7 093 070,26 тыс.тенге, фактические затраты за полугодие по статье заработная плата 3 886 545,78 тыс. тенге. Отклонение 3 206 524,48 тыс. тенге (45%). Планируется дальнейшее исполнение до окончания года реализации</t>
  </si>
  <si>
    <t>При плане на 2025 год 592 980,67 тыс.тенге, фактические затраты за полугодие по статье социальный налог 365 287,66 тыс. тенге. Отклонение 227 693,01 тыс. тенге (38%). Планируется дальнейшее исполнение до окончания года реализации</t>
  </si>
  <si>
    <t>При плане на 2025 год 212 792,11 тыс.тенге, фактические затраты за полугодие по статье обязательное медицинское страхование
106 133,77 тыс. тенге. Отклонение 106 658,34 тыс. тенге (50%). Планируется дальнейшее исполнение до окончания года реализации</t>
  </si>
  <si>
    <t>При плане на 2025 год 103 396,05 тыс.тенге, фактические затраты за полугодие по статье опвр 55 456,68 тыс. тенге. Отклонение
47 939,37 тыс. тенге (46%). Планируется дальнейшее исполнение до окончания года реализации</t>
  </si>
  <si>
    <t>Фактические амортизационные отчисления за I полугодие 733 202,62 тыс.тенге. За счет амортизационных отчислений и прибыли осуществляется реализация инвестиционной программы и возврат заемных средств МФО (факт за полугодие 1 472 523 тыс. тенге)</t>
  </si>
  <si>
    <t>При плане на 2025 год 5 218 650,72 тыс.тенге, фактические затраты за полугодие по статье капитальный ремонт, не приводящий к увеличению стоимости основных средств 456 657,4 тыс. тенге. Отклонение 4 761 993,32 тыс. тенге (91%). Планируется дальнейшее исполнение до окончания года реализации</t>
  </si>
  <si>
    <t>При плане на 2025 год 114 231,7 тыс.тенге, фактические затраты за полугодие по статье выплаты, в случаях, когда постоянная работа протекает в пути или имеет разъездной характер 62 570,8 тыс. тенге. Отклонение
51 660,91 тыс. тенге (45%). Планируется дальнейшее исполнение до окончания года реализации</t>
  </si>
  <si>
    <t>При плане на 2025 год 76 993,65 тыс.тенге, фактические затраты за полугодие по статье затраты на поверку и аттестацию приборов учета, лабораторий, обслед. энергооборудования 17 568,88 тыс. тенге. Отклонение 59 424,77 тыс. тенге (77%). Планируется дальнейшее исполнение до окончания года реализации</t>
  </si>
  <si>
    <t>При плане на 2025 год 1 005,34 тыс.тенге, фактические затраты за полугодие по статье дератизационные, дезинфекционные, дезинсекционные работы 429,9 тыс. тенге. Отклонение 575,44 тыс. тенге (57%). Планируется дальнейшее исполнение до окончания года реализации</t>
  </si>
  <si>
    <t>При плане на 2025 год 28 738,07 тыс.тенге, фактические затраты за полугодие по статье затраты на экологию 11 189,22 тыс. тенге. Отклонение 17 548,85 тыс. тенге (61%). Планируется дальнейшее исполнение до окончания года реализации</t>
  </si>
  <si>
    <t>При плане на 2025 год 516 798,97 тыс.тенге, фактические затраты за полугодие по статье налоги 187 174,85 тыс. тенге. Отклонение
329 624,12 тыс. тенге (64%). Планируется дальнейшее исполнение до окончания года реализации</t>
  </si>
  <si>
    <t>При плане на 2025 год 46 928,94 тыс.тенге, фактические затраты за полугодие по статье командировочные расходы 40 794,03 тыс. тенге. Отклонение 6 134,91 тыс. тенге (13%). Планируется дальнейшее исполнение до окончания года реализации</t>
  </si>
  <si>
    <t>При плане на 2025 год 465 828,08 тыс.тенге, фактические затраты за полугодие по статье прочие 216 705,48 тыс. тенге. Отклонение
249 122,6 тыс. тенге (53%). Планируется дальнейшее исполнение до окончания года реализации</t>
  </si>
  <si>
    <t>При плане на 2025 год 225 942,72 тыс.тенге, фактические затраты за полугодие по статье коммунальные услуги на собственные нужды 197 026,5 тыс. тенге. Отклонение
28 916,22 тыс. тенге (13%). Планируется дальнейшее исполнение до окончания года реализации</t>
  </si>
  <si>
    <t>При плане на 2025 год 33 544,65 тыс.тенге, фактические затраты за полугодие по статье сырье и материалы 14 129,48 тыс. тенге. Отклонение 19 415,18 тыс. тенге (58%). Планируется дальнейшее исполнение до окончания года реализации</t>
  </si>
  <si>
    <t>При плане на 2025 год 1 816 244,71 тыс.тенге, фактические затраты за полугодие по статье заработная плата АП 1 056 961,45 тыс. тенге. Отклонение 759 283,26 тыс. тенге (42%). Планируется дальнейшее исполнение до окончания года реализации</t>
  </si>
  <si>
    <t>При плане на 2025 год 151 838,06 тыс.тенге, фактические затраты за полугодие по статье социальный налог 118 972,79 тыс. тенге. Отклонение 32 865,27 тыс. тенге (22%). Планируется дальнейшее исполнение до окончания года реализации</t>
  </si>
  <si>
    <t>При плане на 2025 год 54 487,34 тыс.тенге, фактические затраты за полугодие по статье обязательное медицинское страхование
28 534,82 тыс. тенге. Отклонение 25 952,52 тыс. тенге (48%). Планируется дальнейшее исполнение до окончания года реализации</t>
  </si>
  <si>
    <t>При плане на 2025 год 27 243,67 тыс.тенге, фактические затраты за полугодие по статье опвр 21 787,05 тыс. тенге. Отклонение
5 456,62 тыс. тенге (20%). Планируется дальнейшее исполнение до окончания года реализации</t>
  </si>
  <si>
    <t>При плане на 2025 год 16 532,88 тыс.тенге, фактические затраты за полугодие по статье услуги банка 7 607,86 тыс. тенге. Отклонение 8 925,02 тыс. тенге (54%). Планируется дальнейшее исполнение до окончания года реализации</t>
  </si>
  <si>
    <t>При плане на 2025 год 22 357,12 тыс.тенге, фактические затраты за полугодие по статье обслуживание и ремонт основных средств и нематериальных активов 8 804,79 тыс. тенге. Отклонение 13 552,33 тыс. тенге (61%). Планируется дальнейшее исполнение до окончания года реализации</t>
  </si>
  <si>
    <t>При плане на 2025 год 19 209,15 тыс.тенге, фактические затраты за полугодие по статье коммунальные услуги 15 905,47 тыс. тенге. Отклонение 3 303,68 тыс. тенге (17%). Планируется дальнейшее исполнение до окончания года реализации</t>
  </si>
  <si>
    <t>При плане на 2025 год 7 874,31 тыс.тенге, фактические затраты за полугодие по статье обслуживание оргтехники 5 320 тыс. тенге. Отклонение 2 554,31 тыс. тенге (32%). Планируется дальнейшее исполнение до окончания года реализации</t>
  </si>
  <si>
    <t>При плане на 2025 год 79 576,8 тыс.тенге, фактические затраты за полугодие по статье командировочные расходы 51 538,36 тыс. тенге. Отклонение 28 038,44 тыс. тенге (35%). Планируется дальнейшее исполнение до окончания года реализации</t>
  </si>
  <si>
    <t>При плане на 2025 год 23 062,3 тыс.тенге, фактические затраты за полугодие по статье услуги связи 15 476,21 тыс. тенге. Отклонение 7 586,09 тыс. тенге (33%). Планируется дальнейшее исполнение до окончания года реализации</t>
  </si>
  <si>
    <t>При плане на 2025 год 22 677,85 тыс.тенге, фактические затраты за полугодие по статье канцелярские товары 7 610,62 тыс. тенге. Отклонение 15 067,23 тыс. тенге (66%). Планируется дальнейшее исполнение до окончания года реализации</t>
  </si>
  <si>
    <t>При плане на 2025 год 39 796,06  тыс.тенге, фактические затраты за полугодие по статье налоги 20 157,79 тыс. тенге. Отклонение
19 638,27 тыс. тенге (49%). Планируется дальнейшее исполнение до окончания года реализации</t>
  </si>
  <si>
    <t>При плане на 2025 год 179 716,81 тыс.тенге, фактические затраты за полугодие по статье обязательное страхование 57 711,27 тыс. тенге. Отклонение 122 005,54 тыс. тенге (68%). Планируется дальнейшее исполнение до окончания года реализации</t>
  </si>
  <si>
    <t>При плане на 2025 год 2 360,54 тыс.тенге, фактические затраты за полугодие по статье подписка / периодическая печать 280,11 тыс. тенге. Отклонение 2 080,43 тыс. тенге (88%). Планируется дальнейшее исполнение до окончания года реализации</t>
  </si>
  <si>
    <t>При плане на 2025 год 109 677,85 тыс.тенге, фактические затраты за полугодие по статье прочие 50 613,25 тыс. тенге. Отклонение
59 064,60 тыс. тенге (54%). Планируется дальнейшее исполнение до окончания года реализации</t>
  </si>
  <si>
    <t>Объем оказанных услуг за I полугодие 2025 года 5 142 753,89 тыс.м3</t>
  </si>
  <si>
    <t>Причины отклонения</t>
  </si>
  <si>
    <t>При плане на 2025 год 84 693,61 тыс.тенге, фактические затраты за полугодие по статье охрана труда и техника безопасности
102 728,70 тыс. тенге. Отклонение + 18 035,09 тыс. тенге (+ 21%). Планируется корректировка тарифной сметы</t>
  </si>
  <si>
    <t>При плане 5 806 284,02 тыс. тенге, фактические затраты за полугодие 1 027 415,87 тыс. тенге. Отклонение на 4 778 868,15 тыс. тенге (82%). Планируется корректировка ТС до 1 ноября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</si>
</sst>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18" x14ac:knownFonts="1">
    <font>
      <sz val="10"/>
      <color rgb="FF000000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sz val="11"/>
      <color theme="1"/>
      <name val="Aptos Narrow"/>
      <family val="2"/>
      <scheme val="minor"/>
    </font>
    <font>
      <sz val="13"/>
      <color theme="1"/>
      <name val="Times New Roman"/>
      <family val="1"/>
      <charset val="204"/>
    </font>
    <font>
      <sz val="24"/>
      <color theme="1"/>
      <name val="Aptos Narrow"/>
      <family val="2"/>
      <charset val="204"/>
      <scheme val="minor"/>
    </font>
    <font>
      <sz val="14"/>
      <color theme="1"/>
      <name val="Aptos Narrow"/>
      <family val="2"/>
      <charset val="204"/>
      <scheme val="minor"/>
    </font>
    <font>
      <sz val="24"/>
      <color theme="1"/>
      <name val="Times New Roman"/>
      <family val="1"/>
      <charset val="204"/>
    </font>
    <font>
      <sz val="10"/>
      <name val="Arial Cyr"/>
      <charset val="204"/>
    </font>
    <font>
      <sz val="8"/>
      <name val="Aptos Narrow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45818E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/>
  </cellStyleXfs>
  <cellXfs count="11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3" fontId="6" fillId="5" borderId="1" xfId="1" applyNumberFormat="1" applyFont="1" applyFill="1" applyBorder="1" applyAlignment="1">
      <alignment horizontal="center" vertical="center" wrapText="1"/>
    </xf>
    <xf numFmtId="0" fontId="1" fillId="2" borderId="0" xfId="2" applyFill="1"/>
    <xf numFmtId="0" fontId="11" fillId="2" borderId="0" xfId="2" applyFont="1" applyFill="1"/>
    <xf numFmtId="0" fontId="12" fillId="2" borderId="0" xfId="2" applyFont="1" applyFill="1"/>
    <xf numFmtId="0" fontId="13" fillId="2" borderId="0" xfId="2" applyFont="1" applyFill="1"/>
    <xf numFmtId="0" fontId="10" fillId="2" borderId="0" xfId="2" applyFont="1" applyFill="1"/>
    <xf numFmtId="49" fontId="16" fillId="2" borderId="0" xfId="2" applyNumberFormat="1" applyFont="1" applyFill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vertical="center" wrapText="1"/>
    </xf>
    <xf numFmtId="49" fontId="3" fillId="6" borderId="5" xfId="2" applyNumberFormat="1" applyFont="1" applyFill="1" applyBorder="1" applyAlignment="1">
      <alignment horizontal="left" vertical="center" wrapText="1"/>
    </xf>
    <xf numFmtId="49" fontId="5" fillId="2" borderId="1" xfId="2" applyNumberFormat="1" applyFont="1" applyFill="1" applyBorder="1" applyAlignment="1">
      <alignment vertical="center" wrapText="1"/>
    </xf>
    <xf numFmtId="4" fontId="3" fillId="6" borderId="5" xfId="2" applyNumberFormat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6" borderId="5" xfId="2" applyFont="1" applyFill="1" applyBorder="1" applyAlignment="1">
      <alignment vertical="center" wrapText="1"/>
    </xf>
    <xf numFmtId="0" fontId="6" fillId="6" borderId="5" xfId="2" applyFont="1" applyFill="1" applyBorder="1" applyAlignment="1">
      <alignment horizontal="center" vertical="center" wrapText="1"/>
    </xf>
    <xf numFmtId="4" fontId="6" fillId="6" borderId="5" xfId="2" applyNumberFormat="1" applyFont="1" applyFill="1" applyBorder="1" applyAlignment="1">
      <alignment horizontal="center" vertical="center"/>
    </xf>
    <xf numFmtId="4" fontId="16" fillId="2" borderId="1" xfId="4" applyNumberFormat="1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 wrapText="1"/>
    </xf>
    <xf numFmtId="4" fontId="6" fillId="8" borderId="5" xfId="2" applyNumberFormat="1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/>
    </xf>
    <xf numFmtId="4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/>
    </xf>
    <xf numFmtId="4" fontId="6" fillId="6" borderId="5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/>
    </xf>
    <xf numFmtId="2" fontId="6" fillId="6" borderId="5" xfId="2" applyNumberFormat="1" applyFont="1" applyFill="1" applyBorder="1" applyAlignment="1">
      <alignment horizontal="left" vertical="center" wrapText="1"/>
    </xf>
    <xf numFmtId="3" fontId="6" fillId="6" borderId="5" xfId="2" applyNumberFormat="1" applyFont="1" applyFill="1" applyBorder="1" applyAlignment="1">
      <alignment horizontal="center" vertical="center"/>
    </xf>
    <xf numFmtId="1" fontId="6" fillId="6" borderId="5" xfId="2" applyNumberFormat="1" applyFont="1" applyFill="1" applyBorder="1" applyAlignment="1">
      <alignment horizontal="left" vertical="center" wrapText="1"/>
    </xf>
    <xf numFmtId="0" fontId="6" fillId="6" borderId="3" xfId="2" applyFont="1" applyFill="1" applyBorder="1" applyAlignment="1">
      <alignment horizontal="center" vertical="center" wrapText="1"/>
    </xf>
    <xf numFmtId="3" fontId="6" fillId="6" borderId="3" xfId="2" applyNumberFormat="1" applyFont="1" applyFill="1" applyBorder="1" applyAlignment="1">
      <alignment horizontal="center" vertical="center"/>
    </xf>
    <xf numFmtId="0" fontId="6" fillId="6" borderId="4" xfId="2" applyFont="1" applyFill="1" applyBorder="1" applyAlignment="1">
      <alignment horizontal="left" vertical="center" wrapText="1"/>
    </xf>
    <xf numFmtId="0" fontId="6" fillId="6" borderId="1" xfId="2" applyFont="1" applyFill="1" applyBorder="1" applyAlignment="1">
      <alignment horizontal="center" vertical="center" wrapText="1"/>
    </xf>
    <xf numFmtId="3" fontId="6" fillId="6" borderId="1" xfId="2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left" vertical="center" wrapText="1"/>
    </xf>
    <xf numFmtId="2" fontId="6" fillId="6" borderId="4" xfId="2" applyNumberFormat="1" applyFont="1" applyFill="1" applyBorder="1" applyAlignment="1">
      <alignment horizontal="left" vertical="center" wrapText="1"/>
    </xf>
    <xf numFmtId="0" fontId="3" fillId="6" borderId="5" xfId="2" applyFont="1" applyFill="1" applyBorder="1" applyAlignment="1">
      <alignment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4" fontId="6" fillId="8" borderId="5" xfId="2" applyNumberFormat="1" applyFont="1" applyFill="1" applyBorder="1" applyAlignment="1">
      <alignment horizontal="center" vertical="center" wrapText="1"/>
    </xf>
    <xf numFmtId="0" fontId="3" fillId="6" borderId="5" xfId="2" applyFont="1" applyFill="1" applyBorder="1" applyAlignment="1">
      <alignment horizontal="center" vertical="center" wrapText="1"/>
    </xf>
    <xf numFmtId="3" fontId="3" fillId="6" borderId="5" xfId="2" applyNumberFormat="1" applyFont="1" applyFill="1" applyBorder="1" applyAlignment="1">
      <alignment horizontal="center" vertical="center" wrapText="1"/>
    </xf>
    <xf numFmtId="0" fontId="6" fillId="6" borderId="5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vertical="center"/>
    </xf>
    <xf numFmtId="4" fontId="6" fillId="6" borderId="5" xfId="2" applyNumberFormat="1" applyFont="1" applyFill="1" applyBorder="1" applyAlignment="1">
      <alignment horizontal="left" vertical="center" wrapText="1"/>
    </xf>
    <xf numFmtId="1" fontId="6" fillId="6" borderId="5" xfId="2" applyNumberFormat="1" applyFont="1" applyFill="1" applyBorder="1" applyAlignment="1">
      <alignment horizontal="center" vertical="center"/>
    </xf>
    <xf numFmtId="0" fontId="6" fillId="6" borderId="0" xfId="2" applyFont="1" applyFill="1" applyBorder="1" applyAlignment="1">
      <alignment horizontal="center" vertical="center" wrapText="1"/>
    </xf>
    <xf numFmtId="1" fontId="6" fillId="6" borderId="0" xfId="2" applyNumberFormat="1" applyFont="1" applyFill="1" applyBorder="1" applyAlignment="1">
      <alignment horizontal="center" vertical="center"/>
    </xf>
    <xf numFmtId="4" fontId="3" fillId="6" borderId="5" xfId="2" applyNumberFormat="1" applyFont="1" applyFill="1" applyBorder="1" applyAlignment="1">
      <alignment horizontal="center" vertical="center"/>
    </xf>
    <xf numFmtId="0" fontId="3" fillId="6" borderId="1" xfId="2" applyFont="1" applyFill="1" applyBorder="1" applyAlignment="1">
      <alignment horizontal="left" vertical="center" wrapText="1"/>
    </xf>
    <xf numFmtId="4" fontId="6" fillId="2" borderId="1" xfId="2" applyNumberFormat="1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left" wrapText="1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 wrapText="1"/>
    </xf>
    <xf numFmtId="4" fontId="6" fillId="2" borderId="0" xfId="2" applyNumberFormat="1" applyFont="1" applyFill="1" applyAlignment="1">
      <alignment horizontal="center" vertical="center"/>
    </xf>
    <xf numFmtId="4" fontId="6" fillId="2" borderId="0" xfId="2" applyNumberFormat="1" applyFont="1" applyFill="1" applyAlignment="1">
      <alignment horizontal="left" vertical="center"/>
    </xf>
    <xf numFmtId="0" fontId="6" fillId="2" borderId="0" xfId="2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4" fontId="5" fillId="2" borderId="8" xfId="2" applyNumberFormat="1" applyFont="1" applyFill="1" applyBorder="1" applyAlignment="1">
      <alignment horizontal="center" vertical="center" wrapText="1"/>
    </xf>
    <xf numFmtId="4" fontId="5" fillId="2" borderId="9" xfId="2" applyNumberFormat="1" applyFont="1" applyFill="1" applyBorder="1" applyAlignment="1">
      <alignment horizontal="center" vertical="center" wrapText="1"/>
    </xf>
    <xf numFmtId="4" fontId="5" fillId="2" borderId="10" xfId="2" applyNumberFormat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" fontId="17" fillId="2" borderId="0" xfId="2" applyNumberFormat="1" applyFont="1" applyFill="1" applyAlignment="1">
      <alignment horizontal="center" vertical="center"/>
    </xf>
  </cellXfs>
  <cellStyles count="7">
    <cellStyle name="Обычный" xfId="0" builtinId="0"/>
    <cellStyle name="Обычный 2" xfId="2" xr:uid="{59977B2B-C014-474A-9EFF-5550B0B908CB}"/>
    <cellStyle name="Обычный 2 2" xfId="6" xr:uid="{D5DE9224-92B7-4046-BB91-7A95236F02D1}"/>
    <cellStyle name="Обычный 2 3" xfId="4" xr:uid="{983B951C-5DA5-4075-9F98-CBA3788A1D5E}"/>
    <cellStyle name="Обычный 2 4" xfId="3" xr:uid="{CE9CC9DC-3790-4E91-AD49-E70E38644EB2}"/>
    <cellStyle name="Обычный 33" xfId="5" xr:uid="{ED52E672-DA04-4C2D-B2BA-ECCA61FFE90E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9724F-AAC1-4F28-95CB-4513D57366D9}">
  <sheetPr>
    <outlinePr summaryBelow="0" summaryRight="0"/>
  </sheetPr>
  <dimension ref="A1:G55"/>
  <sheetViews>
    <sheetView view="pageBreakPreview" zoomScale="120" zoomScaleNormal="100" zoomScaleSheetLayoutView="120" workbookViewId="0">
      <pane xSplit="3" topLeftCell="D1" activePane="topRight" state="frozen"/>
      <selection pane="topRight" activeCell="A2" sqref="A2:G2"/>
    </sheetView>
  </sheetViews>
  <sheetFormatPr defaultColWidth="14.42578125" defaultRowHeight="15" customHeight="1" x14ac:dyDescent="0.25"/>
  <cols>
    <col min="1" max="1" width="5" style="24" customWidth="1"/>
    <col min="2" max="2" width="59" style="24" customWidth="1"/>
    <col min="3" max="3" width="12.5703125" style="24" customWidth="1"/>
    <col min="4" max="4" width="20.28515625" style="24" customWidth="1"/>
    <col min="5" max="5" width="21.5703125" style="24" customWidth="1"/>
    <col min="6" max="6" width="8.7109375" style="24" bestFit="1" customWidth="1"/>
    <col min="7" max="7" width="55.140625" style="24" customWidth="1"/>
  </cols>
  <sheetData>
    <row r="1" spans="1:7" ht="26.25" customHeight="1" x14ac:dyDescent="0.25">
      <c r="A1" s="86" t="s">
        <v>188</v>
      </c>
      <c r="B1" s="86"/>
      <c r="C1" s="86"/>
      <c r="D1" s="86"/>
      <c r="E1" s="86"/>
      <c r="F1" s="86"/>
      <c r="G1" s="86"/>
    </row>
    <row r="2" spans="1:7" ht="26.25" customHeight="1" x14ac:dyDescent="0.25">
      <c r="A2" s="87" t="s">
        <v>58</v>
      </c>
      <c r="B2" s="87"/>
      <c r="C2" s="87"/>
      <c r="D2" s="87"/>
      <c r="E2" s="87"/>
      <c r="F2" s="87"/>
      <c r="G2" s="87"/>
    </row>
    <row r="3" spans="1:7" ht="38.25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59</v>
      </c>
      <c r="G3" s="109" t="s">
        <v>226</v>
      </c>
    </row>
    <row r="4" spans="1:7" ht="13.5" x14ac:dyDescent="0.25">
      <c r="A4" s="3" t="s">
        <v>5</v>
      </c>
      <c r="B4" s="4" t="s">
        <v>6</v>
      </c>
      <c r="C4" s="3" t="s">
        <v>7</v>
      </c>
      <c r="D4" s="5">
        <f t="shared" ref="D4" si="0">D5+D11+D16+D17+D19+D24</f>
        <v>28709476.900000002</v>
      </c>
      <c r="E4" s="5">
        <f>E5+E11+E16+E17+E19+E24</f>
        <v>11472598.630813999</v>
      </c>
      <c r="F4" s="25">
        <f>E4/D4*100-100</f>
        <v>-60.038984093040035</v>
      </c>
      <c r="G4" s="108"/>
    </row>
    <row r="5" spans="1:7" ht="13.5" collapsed="1" x14ac:dyDescent="0.25">
      <c r="A5" s="3">
        <v>1</v>
      </c>
      <c r="B5" s="4" t="s">
        <v>8</v>
      </c>
      <c r="C5" s="3" t="s">
        <v>9</v>
      </c>
      <c r="D5" s="5">
        <f t="shared" ref="D5" si="1">D6+D7+D8+D9+D10</f>
        <v>7595834.6200000001</v>
      </c>
      <c r="E5" s="5">
        <v>5033126.3767879987</v>
      </c>
      <c r="F5" s="25">
        <f t="shared" ref="F5:F53" si="2">E5/D5*100-100</f>
        <v>-33.738336488584594</v>
      </c>
      <c r="G5" s="108"/>
    </row>
    <row r="6" spans="1:7" ht="51.75" x14ac:dyDescent="0.25">
      <c r="A6" s="6"/>
      <c r="B6" s="7" t="s">
        <v>10</v>
      </c>
      <c r="C6" s="8" t="s">
        <v>9</v>
      </c>
      <c r="D6" s="9">
        <v>416673.4</v>
      </c>
      <c r="E6" s="10">
        <v>176492.87384000001</v>
      </c>
      <c r="F6" s="25">
        <f t="shared" si="2"/>
        <v>-57.642394777300396</v>
      </c>
      <c r="G6" s="108" t="s">
        <v>190</v>
      </c>
    </row>
    <row r="7" spans="1:7" ht="51.75" x14ac:dyDescent="0.25">
      <c r="A7" s="6"/>
      <c r="B7" s="7" t="s">
        <v>11</v>
      </c>
      <c r="C7" s="8" t="s">
        <v>9</v>
      </c>
      <c r="D7" s="9">
        <v>409159.3</v>
      </c>
      <c r="E7" s="10">
        <v>239949.40064800001</v>
      </c>
      <c r="F7" s="25">
        <f t="shared" si="2"/>
        <v>-41.355506119987986</v>
      </c>
      <c r="G7" s="108" t="s">
        <v>191</v>
      </c>
    </row>
    <row r="8" spans="1:7" ht="51.75" x14ac:dyDescent="0.25">
      <c r="A8" s="6"/>
      <c r="B8" s="7" t="s">
        <v>12</v>
      </c>
      <c r="C8" s="8" t="s">
        <v>9</v>
      </c>
      <c r="D8" s="9">
        <v>24797.279999999999</v>
      </c>
      <c r="E8" s="10">
        <v>6630.9459999999999</v>
      </c>
      <c r="F8" s="25">
        <f t="shared" si="2"/>
        <v>-73.259381674119098</v>
      </c>
      <c r="G8" s="108" t="s">
        <v>192</v>
      </c>
    </row>
    <row r="9" spans="1:7" ht="51.75" collapsed="1" x14ac:dyDescent="0.25">
      <c r="A9" s="6"/>
      <c r="B9" s="7" t="s">
        <v>13</v>
      </c>
      <c r="C9" s="8" t="s">
        <v>9</v>
      </c>
      <c r="D9" s="9">
        <v>6721354.9400000004</v>
      </c>
      <c r="E9" s="10">
        <v>4600243.5724499999</v>
      </c>
      <c r="F9" s="25">
        <f t="shared" si="2"/>
        <v>-31.557794321006355</v>
      </c>
      <c r="G9" s="108" t="s">
        <v>193</v>
      </c>
    </row>
    <row r="10" spans="1:7" ht="51.75" x14ac:dyDescent="0.25">
      <c r="A10" s="6"/>
      <c r="B10" s="7" t="s">
        <v>14</v>
      </c>
      <c r="C10" s="8" t="s">
        <v>9</v>
      </c>
      <c r="D10" s="9">
        <v>23849.7</v>
      </c>
      <c r="E10" s="10">
        <v>9809.5838500000009</v>
      </c>
      <c r="F10" s="25">
        <f t="shared" si="2"/>
        <v>-58.869152022876598</v>
      </c>
      <c r="G10" s="108" t="s">
        <v>194</v>
      </c>
    </row>
    <row r="11" spans="1:7" ht="13.5" collapsed="1" x14ac:dyDescent="0.25">
      <c r="A11" s="3">
        <v>2</v>
      </c>
      <c r="B11" s="4" t="s">
        <v>15</v>
      </c>
      <c r="C11" s="3" t="s">
        <v>9</v>
      </c>
      <c r="D11" s="5">
        <f t="shared" ref="D11" si="3">D12+D13+D14+D15</f>
        <v>8002239.0899999999</v>
      </c>
      <c r="E11" s="5">
        <v>4413423.8830199996</v>
      </c>
      <c r="F11" s="25">
        <f t="shared" si="2"/>
        <v>-44.84763785007079</v>
      </c>
      <c r="G11" s="108"/>
    </row>
    <row r="12" spans="1:7" ht="51.75" x14ac:dyDescent="0.25">
      <c r="A12" s="11"/>
      <c r="B12" s="12" t="s">
        <v>16</v>
      </c>
      <c r="C12" s="13" t="s">
        <v>9</v>
      </c>
      <c r="D12" s="14">
        <v>7093070.2599999998</v>
      </c>
      <c r="E12" s="10">
        <v>3886545.7771200002</v>
      </c>
      <c r="F12" s="25">
        <f t="shared" si="2"/>
        <v>-45.20643903617556</v>
      </c>
      <c r="G12" s="108" t="s">
        <v>195</v>
      </c>
    </row>
    <row r="13" spans="1:7" ht="51.75" x14ac:dyDescent="0.25">
      <c r="A13" s="11"/>
      <c r="B13" s="12" t="s">
        <v>17</v>
      </c>
      <c r="C13" s="13" t="s">
        <v>9</v>
      </c>
      <c r="D13" s="14">
        <v>592980.67000000004</v>
      </c>
      <c r="E13" s="10">
        <v>365287.65733000002</v>
      </c>
      <c r="F13" s="25">
        <f t="shared" si="2"/>
        <v>-38.398049749243931</v>
      </c>
      <c r="G13" s="108" t="s">
        <v>196</v>
      </c>
    </row>
    <row r="14" spans="1:7" ht="64.5" x14ac:dyDescent="0.25">
      <c r="A14" s="11"/>
      <c r="B14" s="12" t="s">
        <v>18</v>
      </c>
      <c r="C14" s="13" t="s">
        <v>9</v>
      </c>
      <c r="D14" s="14">
        <v>212792.11</v>
      </c>
      <c r="E14" s="10">
        <v>106133.76892</v>
      </c>
      <c r="F14" s="25">
        <f t="shared" si="2"/>
        <v>-50.123259306935765</v>
      </c>
      <c r="G14" s="108" t="s">
        <v>197</v>
      </c>
    </row>
    <row r="15" spans="1:7" ht="51.75" x14ac:dyDescent="0.25">
      <c r="A15" s="6"/>
      <c r="B15" s="7" t="s">
        <v>19</v>
      </c>
      <c r="C15" s="8" t="s">
        <v>9</v>
      </c>
      <c r="D15" s="9">
        <v>103396.05</v>
      </c>
      <c r="E15" s="10">
        <v>55456.679649999998</v>
      </c>
      <c r="F15" s="25">
        <f t="shared" si="2"/>
        <v>-46.364798606910043</v>
      </c>
      <c r="G15" s="108" t="s">
        <v>198</v>
      </c>
    </row>
    <row r="16" spans="1:7" ht="64.5" x14ac:dyDescent="0.25">
      <c r="A16" s="3">
        <v>3</v>
      </c>
      <c r="B16" s="4" t="s">
        <v>20</v>
      </c>
      <c r="C16" s="3" t="s">
        <v>9</v>
      </c>
      <c r="D16" s="5">
        <v>6331591.3899999997</v>
      </c>
      <c r="E16" s="5">
        <v>733202.62349000003</v>
      </c>
      <c r="F16" s="25">
        <f t="shared" si="2"/>
        <v>-88.419931446492157</v>
      </c>
      <c r="G16" s="108" t="s">
        <v>199</v>
      </c>
    </row>
    <row r="17" spans="1:7" ht="13.5" collapsed="1" x14ac:dyDescent="0.25">
      <c r="A17" s="3">
        <v>4</v>
      </c>
      <c r="B17" s="4" t="s">
        <v>21</v>
      </c>
      <c r="C17" s="3" t="s">
        <v>9</v>
      </c>
      <c r="D17" s="5">
        <f t="shared" ref="D17" si="4">D18</f>
        <v>5218650.72</v>
      </c>
      <c r="E17" s="5">
        <v>456657.39895599987</v>
      </c>
      <c r="F17" s="25">
        <f t="shared" si="2"/>
        <v>-91.249512116112655</v>
      </c>
      <c r="G17" s="108"/>
    </row>
    <row r="18" spans="1:7" ht="64.5" x14ac:dyDescent="0.25">
      <c r="A18" s="6"/>
      <c r="B18" s="7" t="s">
        <v>22</v>
      </c>
      <c r="C18" s="8" t="s">
        <v>9</v>
      </c>
      <c r="D18" s="9">
        <v>5218650.72</v>
      </c>
      <c r="E18" s="10">
        <v>456657.39895599999</v>
      </c>
      <c r="F18" s="25">
        <f t="shared" si="2"/>
        <v>-91.249512116112655</v>
      </c>
      <c r="G18" s="108" t="s">
        <v>200</v>
      </c>
    </row>
    <row r="19" spans="1:7" ht="13.5" collapsed="1" x14ac:dyDescent="0.25">
      <c r="A19" s="3">
        <v>5</v>
      </c>
      <c r="B19" s="4" t="s">
        <v>23</v>
      </c>
      <c r="C19" s="3" t="s">
        <v>9</v>
      </c>
      <c r="D19" s="5">
        <f t="shared" ref="D19" si="5">D20+D21+D22+D23</f>
        <v>276924.3</v>
      </c>
      <c r="E19" s="5">
        <v>183298.26965</v>
      </c>
      <c r="F19" s="25">
        <f t="shared" si="2"/>
        <v>-33.809250524421287</v>
      </c>
      <c r="G19" s="108"/>
    </row>
    <row r="20" spans="1:7" ht="77.25" x14ac:dyDescent="0.25">
      <c r="A20" s="6"/>
      <c r="B20" s="7" t="s">
        <v>24</v>
      </c>
      <c r="C20" s="8" t="s">
        <v>9</v>
      </c>
      <c r="D20" s="9">
        <v>114231.7</v>
      </c>
      <c r="E20" s="10">
        <v>62570.794999999998</v>
      </c>
      <c r="F20" s="25">
        <f t="shared" si="2"/>
        <v>-45.224666182854669</v>
      </c>
      <c r="G20" s="108" t="s">
        <v>201</v>
      </c>
    </row>
    <row r="21" spans="1:7" ht="64.5" x14ac:dyDescent="0.25">
      <c r="A21" s="6"/>
      <c r="B21" s="7" t="s">
        <v>25</v>
      </c>
      <c r="C21" s="8" t="s">
        <v>9</v>
      </c>
      <c r="D21" s="9">
        <v>76993.649999999994</v>
      </c>
      <c r="E21" s="10">
        <v>17568.876</v>
      </c>
      <c r="F21" s="25">
        <f t="shared" si="2"/>
        <v>-77.181396128122259</v>
      </c>
      <c r="G21" s="108" t="s">
        <v>202</v>
      </c>
    </row>
    <row r="22" spans="1:7" ht="64.5" x14ac:dyDescent="0.25">
      <c r="A22" s="6"/>
      <c r="B22" s="7" t="s">
        <v>26</v>
      </c>
      <c r="C22" s="8" t="s">
        <v>9</v>
      </c>
      <c r="D22" s="9">
        <v>1005.34</v>
      </c>
      <c r="E22" s="10">
        <v>429.9</v>
      </c>
      <c r="F22" s="25">
        <f t="shared" si="2"/>
        <v>-57.238347225814159</v>
      </c>
      <c r="G22" s="108" t="s">
        <v>203</v>
      </c>
    </row>
    <row r="23" spans="1:7" ht="51.75" x14ac:dyDescent="0.25">
      <c r="A23" s="6"/>
      <c r="B23" s="7" t="s">
        <v>27</v>
      </c>
      <c r="C23" s="8" t="s">
        <v>9</v>
      </c>
      <c r="D23" s="9">
        <v>84693.61</v>
      </c>
      <c r="E23" s="10">
        <v>102728.69865000001</v>
      </c>
      <c r="F23" s="25">
        <f t="shared" si="2"/>
        <v>21.294509290606456</v>
      </c>
      <c r="G23" s="108" t="s">
        <v>227</v>
      </c>
    </row>
    <row r="24" spans="1:7" ht="13.5" collapsed="1" x14ac:dyDescent="0.25">
      <c r="A24" s="3">
        <v>6</v>
      </c>
      <c r="B24" s="4" t="s">
        <v>28</v>
      </c>
      <c r="C24" s="3" t="s">
        <v>9</v>
      </c>
      <c r="D24" s="5">
        <f t="shared" ref="D24" si="6">D25+D26+D27+D28+D29</f>
        <v>1284236.78</v>
      </c>
      <c r="E24" s="5">
        <v>652890.07890999992</v>
      </c>
      <c r="F24" s="25">
        <f t="shared" si="2"/>
        <v>-49.161238092713724</v>
      </c>
      <c r="G24" s="108"/>
    </row>
    <row r="25" spans="1:7" ht="51.75" x14ac:dyDescent="0.25">
      <c r="A25" s="11"/>
      <c r="B25" s="12" t="s">
        <v>29</v>
      </c>
      <c r="C25" s="13" t="s">
        <v>9</v>
      </c>
      <c r="D25" s="14">
        <v>28738.07</v>
      </c>
      <c r="E25" s="10">
        <v>11189.22</v>
      </c>
      <c r="F25" s="25">
        <f t="shared" si="2"/>
        <v>-61.064817505142138</v>
      </c>
      <c r="G25" s="108" t="s">
        <v>204</v>
      </c>
    </row>
    <row r="26" spans="1:7" ht="51.75" x14ac:dyDescent="0.25">
      <c r="A26" s="6"/>
      <c r="B26" s="7" t="s">
        <v>30</v>
      </c>
      <c r="C26" s="8" t="s">
        <v>9</v>
      </c>
      <c r="D26" s="9">
        <v>516798.97</v>
      </c>
      <c r="E26" s="10">
        <v>187174.848</v>
      </c>
      <c r="F26" s="25">
        <f t="shared" si="2"/>
        <v>-63.781884472409068</v>
      </c>
      <c r="G26" s="108" t="s">
        <v>205</v>
      </c>
    </row>
    <row r="27" spans="1:7" ht="51.75" x14ac:dyDescent="0.25">
      <c r="A27" s="6"/>
      <c r="B27" s="7" t="s">
        <v>31</v>
      </c>
      <c r="C27" s="8" t="s">
        <v>9</v>
      </c>
      <c r="D27" s="9">
        <v>46928.94</v>
      </c>
      <c r="E27" s="10">
        <v>40794.030559999999</v>
      </c>
      <c r="F27" s="25">
        <f t="shared" si="2"/>
        <v>-13.072763714671581</v>
      </c>
      <c r="G27" s="108" t="s">
        <v>206</v>
      </c>
    </row>
    <row r="28" spans="1:7" ht="51.75" x14ac:dyDescent="0.25">
      <c r="A28" s="11"/>
      <c r="B28" s="12" t="s">
        <v>32</v>
      </c>
      <c r="C28" s="13" t="s">
        <v>9</v>
      </c>
      <c r="D28" s="14">
        <v>465828.08</v>
      </c>
      <c r="E28" s="10">
        <v>216705.48076999999</v>
      </c>
      <c r="F28" s="25">
        <f t="shared" si="2"/>
        <v>-53.479515281689331</v>
      </c>
      <c r="G28" s="108" t="s">
        <v>207</v>
      </c>
    </row>
    <row r="29" spans="1:7" ht="64.5" x14ac:dyDescent="0.25">
      <c r="A29" s="6"/>
      <c r="B29" s="7" t="s">
        <v>33</v>
      </c>
      <c r="C29" s="8" t="s">
        <v>9</v>
      </c>
      <c r="D29" s="9">
        <v>225942.72</v>
      </c>
      <c r="E29" s="10">
        <v>197026.49958</v>
      </c>
      <c r="F29" s="25">
        <f t="shared" si="2"/>
        <v>-12.798031474525928</v>
      </c>
      <c r="G29" s="108" t="s">
        <v>208</v>
      </c>
    </row>
    <row r="30" spans="1:7" ht="13.5" x14ac:dyDescent="0.25">
      <c r="A30" s="3" t="s">
        <v>34</v>
      </c>
      <c r="B30" s="4" t="s">
        <v>35</v>
      </c>
      <c r="C30" s="3" t="s">
        <v>9</v>
      </c>
      <c r="D30" s="5">
        <f t="shared" ref="D30" si="7">D31+D46+D50</f>
        <v>8737867.5700000003</v>
      </c>
      <c r="E30" s="5">
        <f>E31+E46+E50</f>
        <v>2583395.3187700007</v>
      </c>
      <c r="F30" s="25">
        <f t="shared" si="2"/>
        <v>-70.434487612977165</v>
      </c>
      <c r="G30" s="108"/>
    </row>
    <row r="31" spans="1:7" ht="13.5" collapsed="1" x14ac:dyDescent="0.25">
      <c r="A31" s="3">
        <v>7</v>
      </c>
      <c r="B31" s="4" t="s">
        <v>36</v>
      </c>
      <c r="C31" s="3" t="s">
        <v>9</v>
      </c>
      <c r="D31" s="5">
        <f t="shared" ref="D31" si="8">SUM(D32:D45)</f>
        <v>2639828.35</v>
      </c>
      <c r="E31" s="5">
        <f>SUM(E32:E45)</f>
        <v>1447374.8246100005</v>
      </c>
      <c r="F31" s="25">
        <f t="shared" si="2"/>
        <v>-45.17163115510899</v>
      </c>
      <c r="G31" s="108"/>
    </row>
    <row r="32" spans="1:7" ht="51.75" x14ac:dyDescent="0.25">
      <c r="A32" s="6"/>
      <c r="B32" s="7" t="s">
        <v>10</v>
      </c>
      <c r="C32" s="8" t="s">
        <v>9</v>
      </c>
      <c r="D32" s="9">
        <v>33544.65</v>
      </c>
      <c r="E32" s="10">
        <v>14129.475</v>
      </c>
      <c r="F32" s="25">
        <f t="shared" si="2"/>
        <v>-57.878603592525188</v>
      </c>
      <c r="G32" s="108" t="s">
        <v>209</v>
      </c>
    </row>
    <row r="33" spans="1:7" ht="51.75" x14ac:dyDescent="0.25">
      <c r="A33" s="6"/>
      <c r="B33" s="7" t="s">
        <v>37</v>
      </c>
      <c r="C33" s="8" t="s">
        <v>9</v>
      </c>
      <c r="D33" s="9">
        <v>1816244.71</v>
      </c>
      <c r="E33" s="10">
        <v>1056961.45429</v>
      </c>
      <c r="F33" s="25">
        <f t="shared" si="2"/>
        <v>-41.805118634591921</v>
      </c>
      <c r="G33" s="108" t="s">
        <v>210</v>
      </c>
    </row>
    <row r="34" spans="1:7" ht="51.75" x14ac:dyDescent="0.25">
      <c r="A34" s="6"/>
      <c r="B34" s="7" t="s">
        <v>17</v>
      </c>
      <c r="C34" s="8" t="s">
        <v>9</v>
      </c>
      <c r="D34" s="9">
        <v>151838.06</v>
      </c>
      <c r="E34" s="10">
        <v>118972.78564</v>
      </c>
      <c r="F34" s="25">
        <f t="shared" si="2"/>
        <v>-21.644951443663075</v>
      </c>
      <c r="G34" s="108" t="s">
        <v>211</v>
      </c>
    </row>
    <row r="35" spans="1:7" ht="64.5" x14ac:dyDescent="0.25">
      <c r="A35" s="6"/>
      <c r="B35" s="7" t="s">
        <v>18</v>
      </c>
      <c r="C35" s="8" t="s">
        <v>9</v>
      </c>
      <c r="D35" s="9">
        <v>54487.34</v>
      </c>
      <c r="E35" s="10">
        <v>28534.816060000001</v>
      </c>
      <c r="F35" s="25">
        <f t="shared" si="2"/>
        <v>-47.630374211697614</v>
      </c>
      <c r="G35" s="108" t="s">
        <v>212</v>
      </c>
    </row>
    <row r="36" spans="1:7" ht="51.75" x14ac:dyDescent="0.25">
      <c r="A36" s="6"/>
      <c r="B36" s="7" t="s">
        <v>19</v>
      </c>
      <c r="C36" s="8" t="s">
        <v>9</v>
      </c>
      <c r="D36" s="9">
        <v>27243.67</v>
      </c>
      <c r="E36" s="10">
        <v>21787.053449999999</v>
      </c>
      <c r="F36" s="25">
        <f t="shared" si="2"/>
        <v>-20.028933510059403</v>
      </c>
      <c r="G36" s="108" t="s">
        <v>213</v>
      </c>
    </row>
    <row r="37" spans="1:7" ht="51.75" x14ac:dyDescent="0.25">
      <c r="A37" s="6"/>
      <c r="B37" s="7" t="s">
        <v>38</v>
      </c>
      <c r="C37" s="8" t="s">
        <v>9</v>
      </c>
      <c r="D37" s="9">
        <v>16532.88</v>
      </c>
      <c r="E37" s="10">
        <v>7607.8594400000002</v>
      </c>
      <c r="F37" s="25">
        <f t="shared" si="2"/>
        <v>-53.983459385176694</v>
      </c>
      <c r="G37" s="108" t="s">
        <v>214</v>
      </c>
    </row>
    <row r="38" spans="1:7" ht="13.5" x14ac:dyDescent="0.25">
      <c r="A38" s="6"/>
      <c r="B38" s="7" t="s">
        <v>39</v>
      </c>
      <c r="C38" s="8" t="s">
        <v>9</v>
      </c>
      <c r="D38" s="9">
        <v>325383.45</v>
      </c>
      <c r="E38" s="10">
        <v>74568.13996</v>
      </c>
      <c r="F38" s="25">
        <f t="shared" si="2"/>
        <v>-77.082995475031069</v>
      </c>
      <c r="G38" s="108"/>
    </row>
    <row r="39" spans="1:7" ht="64.5" x14ac:dyDescent="0.25">
      <c r="A39" s="6"/>
      <c r="B39" s="7" t="s">
        <v>40</v>
      </c>
      <c r="C39" s="8" t="s">
        <v>9</v>
      </c>
      <c r="D39" s="9">
        <v>22357.119999999999</v>
      </c>
      <c r="E39" s="10">
        <v>8804.7911399999994</v>
      </c>
      <c r="F39" s="25">
        <f t="shared" si="2"/>
        <v>-60.61750735336215</v>
      </c>
      <c r="G39" s="108" t="s">
        <v>215</v>
      </c>
    </row>
    <row r="40" spans="1:7" ht="51.75" x14ac:dyDescent="0.25">
      <c r="A40" s="11"/>
      <c r="B40" s="12" t="s">
        <v>41</v>
      </c>
      <c r="C40" s="13" t="s">
        <v>9</v>
      </c>
      <c r="D40" s="10">
        <v>19209.150000000001</v>
      </c>
      <c r="E40" s="10">
        <v>15905.4722</v>
      </c>
      <c r="F40" s="25">
        <f t="shared" si="2"/>
        <v>-17.198459067683885</v>
      </c>
      <c r="G40" s="108" t="s">
        <v>216</v>
      </c>
    </row>
    <row r="41" spans="1:7" ht="51.75" x14ac:dyDescent="0.25">
      <c r="A41" s="6"/>
      <c r="B41" s="7" t="s">
        <v>42</v>
      </c>
      <c r="C41" s="8" t="s">
        <v>9</v>
      </c>
      <c r="D41" s="9">
        <v>7874.31</v>
      </c>
      <c r="E41" s="10">
        <v>5320</v>
      </c>
      <c r="F41" s="25">
        <f t="shared" si="2"/>
        <v>-32.438524772329259</v>
      </c>
      <c r="G41" s="108" t="s">
        <v>217</v>
      </c>
    </row>
    <row r="42" spans="1:7" ht="51.75" x14ac:dyDescent="0.25">
      <c r="A42" s="6"/>
      <c r="B42" s="7" t="s">
        <v>31</v>
      </c>
      <c r="C42" s="8" t="s">
        <v>9</v>
      </c>
      <c r="D42" s="9">
        <v>79576.800000000003</v>
      </c>
      <c r="E42" s="10">
        <v>51538.356</v>
      </c>
      <c r="F42" s="25">
        <f t="shared" si="2"/>
        <v>-35.234445215188344</v>
      </c>
      <c r="G42" s="108" t="s">
        <v>218</v>
      </c>
    </row>
    <row r="43" spans="1:7" ht="51.75" x14ac:dyDescent="0.25">
      <c r="A43" s="6"/>
      <c r="B43" s="7" t="s">
        <v>43</v>
      </c>
      <c r="C43" s="8" t="s">
        <v>9</v>
      </c>
      <c r="D43" s="9">
        <v>23062.3</v>
      </c>
      <c r="E43" s="10">
        <v>15476.208430000001</v>
      </c>
      <c r="F43" s="25">
        <f t="shared" si="2"/>
        <v>-32.893907242556025</v>
      </c>
      <c r="G43" s="108" t="s">
        <v>219</v>
      </c>
    </row>
    <row r="44" spans="1:7" ht="51.75" x14ac:dyDescent="0.25">
      <c r="A44" s="8"/>
      <c r="B44" s="7" t="s">
        <v>44</v>
      </c>
      <c r="C44" s="8" t="s">
        <v>9</v>
      </c>
      <c r="D44" s="9">
        <v>22677.85</v>
      </c>
      <c r="E44" s="10">
        <v>7610.62</v>
      </c>
      <c r="F44" s="25">
        <f t="shared" si="2"/>
        <v>-66.440293061291086</v>
      </c>
      <c r="G44" s="108" t="s">
        <v>220</v>
      </c>
    </row>
    <row r="45" spans="1:7" ht="51.75" x14ac:dyDescent="0.25">
      <c r="A45" s="8"/>
      <c r="B45" s="7" t="s">
        <v>30</v>
      </c>
      <c r="C45" s="8" t="s">
        <v>9</v>
      </c>
      <c r="D45" s="9">
        <v>39796.06</v>
      </c>
      <c r="E45" s="10">
        <v>20157.793000000001</v>
      </c>
      <c r="F45" s="25">
        <f t="shared" si="2"/>
        <v>-49.347264528197009</v>
      </c>
      <c r="G45" s="108" t="s">
        <v>221</v>
      </c>
    </row>
    <row r="46" spans="1:7" ht="13.5" collapsed="1" x14ac:dyDescent="0.25">
      <c r="A46" s="3">
        <v>8</v>
      </c>
      <c r="B46" s="4" t="s">
        <v>45</v>
      </c>
      <c r="C46" s="3"/>
      <c r="D46" s="5">
        <f t="shared" ref="D46" si="9">D47+D48+D49</f>
        <v>291755.2</v>
      </c>
      <c r="E46" s="5">
        <f>E47+E48+E49</f>
        <v>108604.62845</v>
      </c>
      <c r="F46" s="25">
        <f t="shared" si="2"/>
        <v>-62.775426641924462</v>
      </c>
      <c r="G46" s="108"/>
    </row>
    <row r="47" spans="1:7" ht="51.75" x14ac:dyDescent="0.25">
      <c r="A47" s="6"/>
      <c r="B47" s="7" t="s">
        <v>46</v>
      </c>
      <c r="C47" s="8" t="s">
        <v>9</v>
      </c>
      <c r="D47" s="9">
        <v>179716.81</v>
      </c>
      <c r="E47" s="10">
        <v>57711.26945</v>
      </c>
      <c r="F47" s="25">
        <f t="shared" si="2"/>
        <v>-67.887662011138531</v>
      </c>
      <c r="G47" s="108" t="s">
        <v>222</v>
      </c>
    </row>
    <row r="48" spans="1:7" ht="51.75" x14ac:dyDescent="0.25">
      <c r="A48" s="15"/>
      <c r="B48" s="16" t="s">
        <v>47</v>
      </c>
      <c r="C48" s="17" t="s">
        <v>9</v>
      </c>
      <c r="D48" s="14">
        <v>2360.54</v>
      </c>
      <c r="E48" s="10">
        <v>280.11</v>
      </c>
      <c r="F48" s="25">
        <f t="shared" si="2"/>
        <v>-88.133647385767659</v>
      </c>
      <c r="G48" s="108" t="s">
        <v>223</v>
      </c>
    </row>
    <row r="49" spans="1:7" ht="51.75" x14ac:dyDescent="0.25">
      <c r="A49" s="15"/>
      <c r="B49" s="16" t="s">
        <v>32</v>
      </c>
      <c r="C49" s="17" t="s">
        <v>9</v>
      </c>
      <c r="D49" s="14">
        <v>109677.85</v>
      </c>
      <c r="E49" s="10">
        <v>50613.249000000003</v>
      </c>
      <c r="F49" s="25">
        <f t="shared" si="2"/>
        <v>-53.852807107360327</v>
      </c>
      <c r="G49" s="108" t="s">
        <v>224</v>
      </c>
    </row>
    <row r="50" spans="1:7" ht="50.25" customHeight="1" x14ac:dyDescent="0.25">
      <c r="A50" s="3"/>
      <c r="B50" s="4" t="s">
        <v>48</v>
      </c>
      <c r="C50" s="3" t="s">
        <v>9</v>
      </c>
      <c r="D50" s="5">
        <v>5806284.0199999996</v>
      </c>
      <c r="E50" s="5">
        <v>1027415.86571</v>
      </c>
      <c r="F50" s="25">
        <f t="shared" si="2"/>
        <v>-82.305104914416503</v>
      </c>
      <c r="G50" s="108" t="s">
        <v>228</v>
      </c>
    </row>
    <row r="51" spans="1:7" ht="13.5" x14ac:dyDescent="0.25">
      <c r="A51" s="18" t="s">
        <v>49</v>
      </c>
      <c r="B51" s="19" t="s">
        <v>50</v>
      </c>
      <c r="C51" s="18" t="s">
        <v>9</v>
      </c>
      <c r="D51" s="20">
        <f t="shared" ref="D51" si="10">D4+D30</f>
        <v>37447344.469999999</v>
      </c>
      <c r="E51" s="20">
        <f>E4+E30</f>
        <v>14055993.949584</v>
      </c>
      <c r="F51" s="25">
        <f t="shared" si="2"/>
        <v>-62.464644293149796</v>
      </c>
      <c r="G51" s="107"/>
    </row>
    <row r="52" spans="1:7" ht="13.5" x14ac:dyDescent="0.25">
      <c r="A52" s="18" t="s">
        <v>51</v>
      </c>
      <c r="B52" s="21" t="s">
        <v>52</v>
      </c>
      <c r="C52" s="22" t="s">
        <v>9</v>
      </c>
      <c r="D52" s="23">
        <v>10128758.51</v>
      </c>
      <c r="E52" s="23">
        <f>E53-E51</f>
        <v>5032089.8860719986</v>
      </c>
      <c r="F52" s="25">
        <f t="shared" si="2"/>
        <v>-50.318789009493337</v>
      </c>
      <c r="G52" s="107"/>
    </row>
    <row r="53" spans="1:7" ht="13.5" x14ac:dyDescent="0.25">
      <c r="A53" s="18" t="s">
        <v>53</v>
      </c>
      <c r="B53" s="19" t="s">
        <v>54</v>
      </c>
      <c r="C53" s="18" t="s">
        <v>9</v>
      </c>
      <c r="D53" s="23">
        <v>36497396.670000002</v>
      </c>
      <c r="E53" s="23">
        <v>19088083.835655998</v>
      </c>
      <c r="F53" s="25">
        <f t="shared" si="2"/>
        <v>-47.700149662055345</v>
      </c>
      <c r="G53" s="107"/>
    </row>
    <row r="54" spans="1:7" ht="26.25" x14ac:dyDescent="0.25">
      <c r="A54" s="18" t="s">
        <v>55</v>
      </c>
      <c r="B54" s="19" t="s">
        <v>56</v>
      </c>
      <c r="C54" s="18" t="s">
        <v>57</v>
      </c>
      <c r="D54" s="23">
        <v>9092392.3000000007</v>
      </c>
      <c r="E54" s="23">
        <v>5142753.8911999995</v>
      </c>
      <c r="F54" s="25">
        <f>E54/D54*100-100</f>
        <v>-43.438935304188334</v>
      </c>
      <c r="G54" s="108" t="s">
        <v>225</v>
      </c>
    </row>
    <row r="55" spans="1:7" ht="13.5" x14ac:dyDescent="0.25"/>
  </sheetData>
  <mergeCells count="2">
    <mergeCell ref="A1:G1"/>
    <mergeCell ref="A2:G2"/>
  </mergeCells>
  <pageMargins left="0.39370078740157483" right="0.39370078740157483" top="0.39370078740157483" bottom="0.39370078740157483" header="0" footer="0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6DAC-4697-4188-991C-CFD3DCBB8F25}">
  <sheetPr>
    <tabColor rgb="FF92D050"/>
  </sheetPr>
  <dimension ref="A1:M56"/>
  <sheetViews>
    <sheetView tabSelected="1" view="pageBreakPreview" zoomScale="60" zoomScaleNormal="60" workbookViewId="0">
      <selection activeCell="N3" sqref="N3"/>
    </sheetView>
  </sheetViews>
  <sheetFormatPr defaultColWidth="8.85546875" defaultRowHeight="15" x14ac:dyDescent="0.25"/>
  <cols>
    <col min="1" max="1" width="8.140625" style="80" customWidth="1"/>
    <col min="2" max="2" width="16.140625" style="81" customWidth="1"/>
    <col min="3" max="3" width="71.42578125" style="82" customWidth="1"/>
    <col min="4" max="4" width="8.85546875" style="81" customWidth="1"/>
    <col min="5" max="5" width="9.5703125" style="81" customWidth="1"/>
    <col min="6" max="6" width="9.5703125" style="80" customWidth="1"/>
    <col min="7" max="7" width="21.42578125" style="81" customWidth="1"/>
    <col min="8" max="8" width="13.42578125" style="81" customWidth="1"/>
    <col min="9" max="9" width="17.5703125" style="81" customWidth="1"/>
    <col min="10" max="10" width="17.5703125" style="83" customWidth="1"/>
    <col min="11" max="11" width="17.5703125" style="84" customWidth="1"/>
    <col min="12" max="12" width="75.140625" style="85" customWidth="1"/>
    <col min="13" max="13" width="46.42578125" style="26" bestFit="1" customWidth="1"/>
    <col min="14" max="15" width="28.42578125" style="26" bestFit="1" customWidth="1"/>
    <col min="16" max="16384" width="8.85546875" style="26"/>
  </cols>
  <sheetData>
    <row r="1" spans="1:13" s="28" customFormat="1" ht="54.75" customHeight="1" x14ac:dyDescent="0.5">
      <c r="A1" s="110" t="s">
        <v>189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27"/>
    </row>
    <row r="2" spans="1:13" s="28" customFormat="1" ht="31.5" x14ac:dyDescent="0.5">
      <c r="A2" s="31"/>
      <c r="B2" s="88" t="s">
        <v>179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27"/>
    </row>
    <row r="3" spans="1:13" s="30" customFormat="1" ht="113.25" customHeight="1" x14ac:dyDescent="0.45">
      <c r="A3" s="104" t="s">
        <v>60</v>
      </c>
      <c r="B3" s="105" t="s">
        <v>156</v>
      </c>
      <c r="C3" s="106"/>
      <c r="D3" s="101" t="s">
        <v>2</v>
      </c>
      <c r="E3" s="95" t="s">
        <v>161</v>
      </c>
      <c r="F3" s="96"/>
      <c r="G3" s="101" t="s">
        <v>162</v>
      </c>
      <c r="H3" s="89" t="s">
        <v>157</v>
      </c>
      <c r="I3" s="90" t="s">
        <v>158</v>
      </c>
      <c r="J3" s="90"/>
      <c r="K3" s="90"/>
      <c r="L3" s="90"/>
      <c r="M3" s="29"/>
    </row>
    <row r="4" spans="1:13" s="30" customFormat="1" ht="30.75" x14ac:dyDescent="0.45">
      <c r="A4" s="104"/>
      <c r="B4" s="89" t="s">
        <v>159</v>
      </c>
      <c r="C4" s="90" t="s">
        <v>160</v>
      </c>
      <c r="D4" s="102"/>
      <c r="E4" s="97"/>
      <c r="F4" s="98"/>
      <c r="G4" s="102"/>
      <c r="H4" s="89"/>
      <c r="I4" s="89" t="s">
        <v>163</v>
      </c>
      <c r="J4" s="91" t="s">
        <v>61</v>
      </c>
      <c r="K4" s="94" t="s">
        <v>164</v>
      </c>
      <c r="L4" s="101" t="s">
        <v>165</v>
      </c>
      <c r="M4" s="29"/>
    </row>
    <row r="5" spans="1:13" s="30" customFormat="1" ht="30.75" x14ac:dyDescent="0.45">
      <c r="A5" s="104"/>
      <c r="B5" s="89"/>
      <c r="C5" s="90"/>
      <c r="D5" s="102"/>
      <c r="E5" s="99"/>
      <c r="F5" s="100"/>
      <c r="G5" s="102"/>
      <c r="H5" s="89"/>
      <c r="I5" s="89"/>
      <c r="J5" s="92"/>
      <c r="K5" s="94"/>
      <c r="L5" s="102"/>
      <c r="M5" s="29"/>
    </row>
    <row r="6" spans="1:13" s="30" customFormat="1" ht="30.75" x14ac:dyDescent="0.45">
      <c r="A6" s="104"/>
      <c r="B6" s="89"/>
      <c r="C6" s="90"/>
      <c r="D6" s="103"/>
      <c r="E6" s="32" t="s">
        <v>166</v>
      </c>
      <c r="F6" s="33" t="s">
        <v>167</v>
      </c>
      <c r="G6" s="103"/>
      <c r="H6" s="89"/>
      <c r="I6" s="89"/>
      <c r="J6" s="93"/>
      <c r="K6" s="94"/>
      <c r="L6" s="103"/>
      <c r="M6" s="29"/>
    </row>
    <row r="7" spans="1:13" s="30" customFormat="1" ht="30.75" x14ac:dyDescent="0.45">
      <c r="A7" s="33">
        <v>1</v>
      </c>
      <c r="B7" s="32">
        <v>2</v>
      </c>
      <c r="C7" s="32">
        <v>3</v>
      </c>
      <c r="D7" s="32">
        <v>4</v>
      </c>
      <c r="E7" s="32">
        <v>5</v>
      </c>
      <c r="F7" s="33">
        <v>6</v>
      </c>
      <c r="G7" s="32">
        <v>7</v>
      </c>
      <c r="H7" s="32">
        <v>8</v>
      </c>
      <c r="I7" s="32">
        <v>9</v>
      </c>
      <c r="J7" s="32">
        <v>10</v>
      </c>
      <c r="K7" s="34">
        <v>11</v>
      </c>
      <c r="L7" s="32">
        <v>12</v>
      </c>
      <c r="M7" s="29"/>
    </row>
    <row r="8" spans="1:13" s="30" customFormat="1" ht="30.75" x14ac:dyDescent="0.45">
      <c r="A8" s="35"/>
      <c r="B8" s="33"/>
      <c r="C8" s="36" t="s">
        <v>62</v>
      </c>
      <c r="D8" s="33"/>
      <c r="E8" s="37"/>
      <c r="F8" s="37"/>
      <c r="G8" s="37"/>
      <c r="H8" s="37"/>
      <c r="I8" s="38">
        <f>SUM(I9:I40)</f>
        <v>8286732.6959999995</v>
      </c>
      <c r="J8" s="39">
        <f>SUM(J9:J43)</f>
        <v>873254.55150000006</v>
      </c>
      <c r="K8" s="39">
        <f>SUM(K9:K34)</f>
        <v>4983943.6757857138</v>
      </c>
      <c r="L8" s="37"/>
      <c r="M8" s="29"/>
    </row>
    <row r="9" spans="1:13" s="30" customFormat="1" ht="30.75" x14ac:dyDescent="0.45">
      <c r="A9" s="40" t="s">
        <v>63</v>
      </c>
      <c r="B9" s="41" t="s">
        <v>168</v>
      </c>
      <c r="C9" s="42" t="s">
        <v>97</v>
      </c>
      <c r="D9" s="43" t="s">
        <v>64</v>
      </c>
      <c r="E9" s="44">
        <v>2.1</v>
      </c>
      <c r="F9" s="45"/>
      <c r="G9" s="41">
        <v>2025</v>
      </c>
      <c r="H9" s="41"/>
      <c r="I9" s="44">
        <v>92982.866071428565</v>
      </c>
      <c r="J9" s="46">
        <v>0</v>
      </c>
      <c r="K9" s="46">
        <f>I9-J9</f>
        <v>92982.866071428565</v>
      </c>
      <c r="L9" s="42" t="s">
        <v>98</v>
      </c>
      <c r="M9" s="29"/>
    </row>
    <row r="10" spans="1:13" s="30" customFormat="1" ht="30.75" x14ac:dyDescent="0.45">
      <c r="A10" s="40" t="s">
        <v>65</v>
      </c>
      <c r="B10" s="41" t="s">
        <v>168</v>
      </c>
      <c r="C10" s="42" t="s">
        <v>99</v>
      </c>
      <c r="D10" s="43" t="s">
        <v>64</v>
      </c>
      <c r="E10" s="44">
        <v>8.1999999999999993</v>
      </c>
      <c r="F10" s="45"/>
      <c r="G10" s="41">
        <v>2025</v>
      </c>
      <c r="H10" s="41"/>
      <c r="I10" s="44">
        <v>93291.330357142841</v>
      </c>
      <c r="J10" s="46">
        <v>0</v>
      </c>
      <c r="K10" s="46">
        <f t="shared" ref="K10:K50" si="0">I10-J10</f>
        <v>93291.330357142841</v>
      </c>
      <c r="L10" s="42" t="s">
        <v>100</v>
      </c>
      <c r="M10" s="29"/>
    </row>
    <row r="11" spans="1:13" s="30" customFormat="1" ht="30.75" x14ac:dyDescent="0.45">
      <c r="A11" s="40" t="s">
        <v>66</v>
      </c>
      <c r="B11" s="41" t="s">
        <v>168</v>
      </c>
      <c r="C11" s="42" t="s">
        <v>101</v>
      </c>
      <c r="D11" s="43" t="s">
        <v>64</v>
      </c>
      <c r="E11" s="44">
        <v>1.65</v>
      </c>
      <c r="F11" s="45"/>
      <c r="G11" s="41">
        <v>2025</v>
      </c>
      <c r="H11" s="32"/>
      <c r="I11" s="47">
        <v>124617.13392857142</v>
      </c>
      <c r="J11" s="45">
        <v>0</v>
      </c>
      <c r="K11" s="46">
        <f>I11-J11</f>
        <v>124617.13392857142</v>
      </c>
      <c r="L11" s="48" t="s">
        <v>186</v>
      </c>
      <c r="M11" s="29"/>
    </row>
    <row r="12" spans="1:13" ht="25.5" x14ac:dyDescent="0.25">
      <c r="A12" s="40" t="s">
        <v>67</v>
      </c>
      <c r="B12" s="41" t="s">
        <v>168</v>
      </c>
      <c r="C12" s="42" t="s">
        <v>102</v>
      </c>
      <c r="D12" s="43" t="s">
        <v>64</v>
      </c>
      <c r="E12" s="44">
        <v>5.0999999999999996</v>
      </c>
      <c r="F12" s="45"/>
      <c r="G12" s="41">
        <v>2025</v>
      </c>
      <c r="H12" s="49"/>
      <c r="I12" s="44">
        <v>281562.03571428568</v>
      </c>
      <c r="J12" s="50">
        <v>0</v>
      </c>
      <c r="K12" s="46">
        <f t="shared" si="0"/>
        <v>281562.03571428568</v>
      </c>
      <c r="L12" s="42" t="s">
        <v>103</v>
      </c>
    </row>
    <row r="13" spans="1:13" ht="25.5" x14ac:dyDescent="0.25">
      <c r="A13" s="40" t="s">
        <v>68</v>
      </c>
      <c r="B13" s="41" t="s">
        <v>168</v>
      </c>
      <c r="C13" s="42" t="s">
        <v>104</v>
      </c>
      <c r="D13" s="43" t="s">
        <v>64</v>
      </c>
      <c r="E13" s="44">
        <v>14.56</v>
      </c>
      <c r="F13" s="45"/>
      <c r="G13" s="41">
        <v>2025</v>
      </c>
      <c r="H13" s="49"/>
      <c r="I13" s="47">
        <v>112418.39285714286</v>
      </c>
      <c r="J13" s="50">
        <v>0</v>
      </c>
      <c r="K13" s="46">
        <f t="shared" si="0"/>
        <v>112418.39285714286</v>
      </c>
      <c r="L13" s="48" t="s">
        <v>186</v>
      </c>
    </row>
    <row r="14" spans="1:13" ht="25.5" x14ac:dyDescent="0.25">
      <c r="A14" s="40" t="s">
        <v>69</v>
      </c>
      <c r="B14" s="41" t="s">
        <v>168</v>
      </c>
      <c r="C14" s="42" t="s">
        <v>105</v>
      </c>
      <c r="D14" s="43" t="s">
        <v>64</v>
      </c>
      <c r="E14" s="44">
        <v>3</v>
      </c>
      <c r="F14" s="51"/>
      <c r="G14" s="41">
        <v>2025</v>
      </c>
      <c r="H14" s="49"/>
      <c r="I14" s="47">
        <v>85334.46428571429</v>
      </c>
      <c r="J14" s="50">
        <v>0</v>
      </c>
      <c r="K14" s="46">
        <f t="shared" si="0"/>
        <v>85334.46428571429</v>
      </c>
      <c r="L14" s="48" t="s">
        <v>186</v>
      </c>
    </row>
    <row r="15" spans="1:13" ht="38.25" x14ac:dyDescent="0.25">
      <c r="A15" s="40" t="s">
        <v>70</v>
      </c>
      <c r="B15" s="41" t="s">
        <v>168</v>
      </c>
      <c r="C15" s="42" t="s">
        <v>106</v>
      </c>
      <c r="D15" s="43" t="s">
        <v>64</v>
      </c>
      <c r="E15" s="44">
        <v>25</v>
      </c>
      <c r="F15" s="45"/>
      <c r="G15" s="41">
        <v>2025</v>
      </c>
      <c r="H15" s="49"/>
      <c r="I15" s="44">
        <v>228000.27678571426</v>
      </c>
      <c r="J15" s="50">
        <v>0</v>
      </c>
      <c r="K15" s="46">
        <f t="shared" si="0"/>
        <v>228000.27678571426</v>
      </c>
      <c r="L15" s="42" t="s">
        <v>107</v>
      </c>
    </row>
    <row r="16" spans="1:13" ht="38.25" x14ac:dyDescent="0.25">
      <c r="A16" s="40" t="s">
        <v>71</v>
      </c>
      <c r="B16" s="41" t="s">
        <v>168</v>
      </c>
      <c r="C16" s="42" t="s">
        <v>108</v>
      </c>
      <c r="D16" s="43" t="s">
        <v>64</v>
      </c>
      <c r="E16" s="44">
        <v>20</v>
      </c>
      <c r="F16" s="51"/>
      <c r="G16" s="41">
        <v>2025</v>
      </c>
      <c r="H16" s="49"/>
      <c r="I16" s="44">
        <v>206003.30357142855</v>
      </c>
      <c r="J16" s="50">
        <v>0</v>
      </c>
      <c r="K16" s="46">
        <f t="shared" si="0"/>
        <v>206003.30357142855</v>
      </c>
      <c r="L16" s="42" t="s">
        <v>109</v>
      </c>
    </row>
    <row r="17" spans="1:12" ht="25.5" x14ac:dyDescent="0.25">
      <c r="A17" s="40" t="s">
        <v>72</v>
      </c>
      <c r="B17" s="41" t="s">
        <v>168</v>
      </c>
      <c r="C17" s="42" t="s">
        <v>110</v>
      </c>
      <c r="D17" s="43" t="s">
        <v>64</v>
      </c>
      <c r="E17" s="44">
        <v>12.02</v>
      </c>
      <c r="F17" s="51"/>
      <c r="G17" s="41">
        <v>2025</v>
      </c>
      <c r="H17" s="49"/>
      <c r="I17" s="44">
        <v>206003.30357142855</v>
      </c>
      <c r="J17" s="50">
        <v>0</v>
      </c>
      <c r="K17" s="46">
        <f t="shared" si="0"/>
        <v>206003.30357142855</v>
      </c>
      <c r="L17" s="42" t="s">
        <v>111</v>
      </c>
    </row>
    <row r="18" spans="1:12" ht="25.5" x14ac:dyDescent="0.25">
      <c r="A18" s="40" t="s">
        <v>73</v>
      </c>
      <c r="B18" s="41" t="s">
        <v>168</v>
      </c>
      <c r="C18" s="42" t="s">
        <v>112</v>
      </c>
      <c r="D18" s="43" t="s">
        <v>64</v>
      </c>
      <c r="E18" s="44">
        <v>4.3</v>
      </c>
      <c r="F18" s="45"/>
      <c r="G18" s="41">
        <v>2025</v>
      </c>
      <c r="H18" s="49"/>
      <c r="I18" s="44">
        <v>153543.73214285713</v>
      </c>
      <c r="J18" s="50">
        <v>0</v>
      </c>
      <c r="K18" s="46">
        <f t="shared" si="0"/>
        <v>153543.73214285713</v>
      </c>
      <c r="L18" s="42" t="s">
        <v>111</v>
      </c>
    </row>
    <row r="19" spans="1:12" ht="25.5" x14ac:dyDescent="0.25">
      <c r="A19" s="40" t="s">
        <v>74</v>
      </c>
      <c r="B19" s="41" t="s">
        <v>168</v>
      </c>
      <c r="C19" s="48" t="s">
        <v>113</v>
      </c>
      <c r="D19" s="43" t="s">
        <v>64</v>
      </c>
      <c r="E19" s="52">
        <v>17.13</v>
      </c>
      <c r="F19" s="45"/>
      <c r="G19" s="41">
        <v>2025</v>
      </c>
      <c r="H19" s="49"/>
      <c r="I19" s="44">
        <v>206408.89285714284</v>
      </c>
      <c r="J19" s="50">
        <v>0</v>
      </c>
      <c r="K19" s="46">
        <f t="shared" si="0"/>
        <v>206408.89285714284</v>
      </c>
      <c r="L19" s="42" t="s">
        <v>111</v>
      </c>
    </row>
    <row r="20" spans="1:12" ht="38.25" x14ac:dyDescent="0.25">
      <c r="A20" s="40" t="s">
        <v>75</v>
      </c>
      <c r="B20" s="41" t="s">
        <v>168</v>
      </c>
      <c r="C20" s="42" t="s">
        <v>114</v>
      </c>
      <c r="D20" s="43" t="s">
        <v>64</v>
      </c>
      <c r="E20" s="44">
        <v>9.7110000000000003</v>
      </c>
      <c r="F20" s="45"/>
      <c r="G20" s="41">
        <v>2025</v>
      </c>
      <c r="H20" s="49"/>
      <c r="I20" s="44">
        <v>68008.321428571435</v>
      </c>
      <c r="J20" s="50">
        <v>0</v>
      </c>
      <c r="K20" s="46">
        <f t="shared" si="0"/>
        <v>68008.321428571435</v>
      </c>
      <c r="L20" s="42" t="s">
        <v>115</v>
      </c>
    </row>
    <row r="21" spans="1:12" ht="38.25" x14ac:dyDescent="0.25">
      <c r="A21" s="40" t="s">
        <v>76</v>
      </c>
      <c r="B21" s="41" t="s">
        <v>168</v>
      </c>
      <c r="C21" s="42" t="s">
        <v>116</v>
      </c>
      <c r="D21" s="43" t="s">
        <v>64</v>
      </c>
      <c r="E21" s="44">
        <v>8.8849999999999998</v>
      </c>
      <c r="F21" s="45"/>
      <c r="G21" s="41">
        <v>2025</v>
      </c>
      <c r="H21" s="49"/>
      <c r="I21" s="44">
        <v>70374.553571428565</v>
      </c>
      <c r="J21" s="50">
        <v>0</v>
      </c>
      <c r="K21" s="46">
        <f t="shared" si="0"/>
        <v>70374.553571428565</v>
      </c>
      <c r="L21" s="42" t="s">
        <v>117</v>
      </c>
    </row>
    <row r="22" spans="1:12" ht="38.25" x14ac:dyDescent="0.25">
      <c r="A22" s="40" t="s">
        <v>77</v>
      </c>
      <c r="B22" s="41" t="s">
        <v>168</v>
      </c>
      <c r="C22" s="42" t="s">
        <v>118</v>
      </c>
      <c r="D22" s="43" t="s">
        <v>64</v>
      </c>
      <c r="E22" s="44">
        <v>9.6999999999999993</v>
      </c>
      <c r="F22" s="45"/>
      <c r="G22" s="41">
        <v>2025</v>
      </c>
      <c r="H22" s="49"/>
      <c r="I22" s="44">
        <v>90374.999999999985</v>
      </c>
      <c r="J22" s="50">
        <v>0</v>
      </c>
      <c r="K22" s="46">
        <f t="shared" si="0"/>
        <v>90374.999999999985</v>
      </c>
      <c r="L22" s="42" t="s">
        <v>119</v>
      </c>
    </row>
    <row r="23" spans="1:12" ht="38.25" x14ac:dyDescent="0.25">
      <c r="A23" s="40" t="s">
        <v>78</v>
      </c>
      <c r="B23" s="41" t="s">
        <v>168</v>
      </c>
      <c r="C23" s="42" t="s">
        <v>120</v>
      </c>
      <c r="D23" s="43" t="s">
        <v>64</v>
      </c>
      <c r="E23" s="44">
        <v>5.61</v>
      </c>
      <c r="F23" s="45"/>
      <c r="G23" s="41">
        <v>2025</v>
      </c>
      <c r="H23" s="49"/>
      <c r="I23" s="44">
        <v>104474.10714285713</v>
      </c>
      <c r="J23" s="50">
        <v>0</v>
      </c>
      <c r="K23" s="46">
        <f t="shared" si="0"/>
        <v>104474.10714285713</v>
      </c>
      <c r="L23" s="42" t="s">
        <v>115</v>
      </c>
    </row>
    <row r="24" spans="1:12" ht="38.25" x14ac:dyDescent="0.25">
      <c r="A24" s="40" t="s">
        <v>80</v>
      </c>
      <c r="B24" s="41" t="s">
        <v>168</v>
      </c>
      <c r="C24" s="42" t="s">
        <v>121</v>
      </c>
      <c r="D24" s="43" t="s">
        <v>64</v>
      </c>
      <c r="E24" s="44">
        <v>15.1</v>
      </c>
      <c r="F24" s="45"/>
      <c r="G24" s="41">
        <v>2025</v>
      </c>
      <c r="H24" s="49"/>
      <c r="I24" s="44">
        <v>81677.678571428565</v>
      </c>
      <c r="J24" s="50">
        <v>0</v>
      </c>
      <c r="K24" s="46">
        <f t="shared" si="0"/>
        <v>81677.678571428565</v>
      </c>
      <c r="L24" s="42" t="s">
        <v>115</v>
      </c>
    </row>
    <row r="25" spans="1:12" ht="38.25" x14ac:dyDescent="0.25">
      <c r="A25" s="40" t="s">
        <v>81</v>
      </c>
      <c r="B25" s="41" t="s">
        <v>168</v>
      </c>
      <c r="C25" s="42" t="s">
        <v>122</v>
      </c>
      <c r="D25" s="43" t="s">
        <v>64</v>
      </c>
      <c r="E25" s="44">
        <v>11.577999999999999</v>
      </c>
      <c r="F25" s="45"/>
      <c r="G25" s="41">
        <v>2025</v>
      </c>
      <c r="H25" s="49"/>
      <c r="I25" s="44">
        <v>76550.28571428571</v>
      </c>
      <c r="J25" s="50">
        <v>0</v>
      </c>
      <c r="K25" s="46">
        <f t="shared" si="0"/>
        <v>76550.28571428571</v>
      </c>
      <c r="L25" s="42" t="s">
        <v>119</v>
      </c>
    </row>
    <row r="26" spans="1:12" ht="38.25" x14ac:dyDescent="0.25">
      <c r="A26" s="40" t="s">
        <v>82</v>
      </c>
      <c r="B26" s="41" t="s">
        <v>168</v>
      </c>
      <c r="C26" s="42" t="s">
        <v>123</v>
      </c>
      <c r="D26" s="43" t="s">
        <v>64</v>
      </c>
      <c r="E26" s="44">
        <v>6.3789999999999996</v>
      </c>
      <c r="F26" s="45"/>
      <c r="G26" s="41">
        <v>2025</v>
      </c>
      <c r="H26" s="49"/>
      <c r="I26" s="44">
        <v>88260.214285714275</v>
      </c>
      <c r="J26" s="50">
        <v>0</v>
      </c>
      <c r="K26" s="46">
        <f t="shared" si="0"/>
        <v>88260.214285714275</v>
      </c>
      <c r="L26" s="42" t="s">
        <v>124</v>
      </c>
    </row>
    <row r="27" spans="1:12" ht="25.5" x14ac:dyDescent="0.25">
      <c r="A27" s="40" t="s">
        <v>83</v>
      </c>
      <c r="B27" s="41" t="s">
        <v>168</v>
      </c>
      <c r="C27" s="48" t="s">
        <v>125</v>
      </c>
      <c r="D27" s="43" t="s">
        <v>64</v>
      </c>
      <c r="E27" s="44">
        <v>3.1</v>
      </c>
      <c r="F27" s="45"/>
      <c r="G27" s="41">
        <v>2025</v>
      </c>
      <c r="H27" s="49"/>
      <c r="I27" s="44">
        <v>24372.512499999997</v>
      </c>
      <c r="J27" s="50">
        <v>0</v>
      </c>
      <c r="K27" s="46">
        <f t="shared" si="0"/>
        <v>24372.512499999997</v>
      </c>
      <c r="L27" s="42" t="s">
        <v>126</v>
      </c>
    </row>
    <row r="28" spans="1:12" ht="25.5" x14ac:dyDescent="0.25">
      <c r="A28" s="40" t="s">
        <v>84</v>
      </c>
      <c r="B28" s="41" t="s">
        <v>168</v>
      </c>
      <c r="C28" s="42" t="s">
        <v>127</v>
      </c>
      <c r="D28" s="43" t="s">
        <v>64</v>
      </c>
      <c r="E28" s="44">
        <v>2.5</v>
      </c>
      <c r="F28" s="45"/>
      <c r="G28" s="41">
        <v>2025</v>
      </c>
      <c r="H28" s="49"/>
      <c r="I28" s="44">
        <v>32192.882142857139</v>
      </c>
      <c r="J28" s="50">
        <v>0</v>
      </c>
      <c r="K28" s="46">
        <f t="shared" si="0"/>
        <v>32192.882142857139</v>
      </c>
      <c r="L28" s="42" t="s">
        <v>128</v>
      </c>
    </row>
    <row r="29" spans="1:12" ht="25.5" x14ac:dyDescent="0.25">
      <c r="A29" s="40" t="s">
        <v>85</v>
      </c>
      <c r="B29" s="41" t="s">
        <v>168</v>
      </c>
      <c r="C29" s="42" t="s">
        <v>129</v>
      </c>
      <c r="D29" s="43" t="s">
        <v>64</v>
      </c>
      <c r="E29" s="44">
        <v>13.4</v>
      </c>
      <c r="F29" s="45"/>
      <c r="G29" s="41">
        <v>2025</v>
      </c>
      <c r="H29" s="49"/>
      <c r="I29" s="44">
        <v>60998.433928571423</v>
      </c>
      <c r="J29" s="50">
        <v>0</v>
      </c>
      <c r="K29" s="46">
        <f t="shared" si="0"/>
        <v>60998.433928571423</v>
      </c>
      <c r="L29" s="42" t="s">
        <v>128</v>
      </c>
    </row>
    <row r="30" spans="1:12" x14ac:dyDescent="0.25">
      <c r="A30" s="40" t="s">
        <v>87</v>
      </c>
      <c r="B30" s="41" t="s">
        <v>168</v>
      </c>
      <c r="C30" s="42" t="s">
        <v>130</v>
      </c>
      <c r="D30" s="43" t="s">
        <v>64</v>
      </c>
      <c r="E30" s="44">
        <v>0.95</v>
      </c>
      <c r="F30" s="45"/>
      <c r="G30" s="41">
        <v>2025</v>
      </c>
      <c r="H30" s="49"/>
      <c r="I30" s="47">
        <v>103806.46428571428</v>
      </c>
      <c r="J30" s="50">
        <v>0</v>
      </c>
      <c r="K30" s="46">
        <f t="shared" si="0"/>
        <v>103806.46428571428</v>
      </c>
      <c r="L30" s="48" t="s">
        <v>186</v>
      </c>
    </row>
    <row r="31" spans="1:12" ht="25.5" x14ac:dyDescent="0.25">
      <c r="A31" s="40" t="s">
        <v>89</v>
      </c>
      <c r="B31" s="41" t="s">
        <v>168</v>
      </c>
      <c r="C31" s="42" t="s">
        <v>131</v>
      </c>
      <c r="D31" s="43" t="s">
        <v>64</v>
      </c>
      <c r="E31" s="44">
        <v>76.2</v>
      </c>
      <c r="F31" s="45"/>
      <c r="G31" s="41">
        <v>2025</v>
      </c>
      <c r="H31" s="49"/>
      <c r="I31" s="44">
        <v>1163477.8035714284</v>
      </c>
      <c r="J31" s="50">
        <v>0</v>
      </c>
      <c r="K31" s="46">
        <f t="shared" si="0"/>
        <v>1163477.8035714284</v>
      </c>
      <c r="L31" s="42" t="s">
        <v>132</v>
      </c>
    </row>
    <row r="32" spans="1:12" ht="25.5" x14ac:dyDescent="0.25">
      <c r="A32" s="40" t="s">
        <v>90</v>
      </c>
      <c r="B32" s="41" t="s">
        <v>168</v>
      </c>
      <c r="C32" s="42" t="s">
        <v>133</v>
      </c>
      <c r="D32" s="43" t="s">
        <v>64</v>
      </c>
      <c r="E32" s="44">
        <v>7.04</v>
      </c>
      <c r="F32" s="45"/>
      <c r="G32" s="41">
        <v>2025</v>
      </c>
      <c r="H32" s="49"/>
      <c r="I32" s="44">
        <v>295678.34821428568</v>
      </c>
      <c r="J32" s="50">
        <v>0</v>
      </c>
      <c r="K32" s="46">
        <f t="shared" si="0"/>
        <v>295678.34821428568</v>
      </c>
      <c r="L32" s="42" t="s">
        <v>134</v>
      </c>
    </row>
    <row r="33" spans="1:12" ht="25.5" x14ac:dyDescent="0.25">
      <c r="A33" s="40" t="s">
        <v>170</v>
      </c>
      <c r="B33" s="41" t="s">
        <v>168</v>
      </c>
      <c r="C33" s="42" t="s">
        <v>135</v>
      </c>
      <c r="D33" s="43" t="s">
        <v>64</v>
      </c>
      <c r="E33" s="44">
        <v>16.2</v>
      </c>
      <c r="F33" s="45"/>
      <c r="G33" s="41">
        <v>2025</v>
      </c>
      <c r="H33" s="49"/>
      <c r="I33" s="44">
        <v>489379.30257142836</v>
      </c>
      <c r="J33" s="50">
        <v>0</v>
      </c>
      <c r="K33" s="46">
        <f t="shared" si="0"/>
        <v>489379.30257142836</v>
      </c>
      <c r="L33" s="42" t="s">
        <v>134</v>
      </c>
    </row>
    <row r="34" spans="1:12" ht="25.5" x14ac:dyDescent="0.25">
      <c r="A34" s="40" t="s">
        <v>171</v>
      </c>
      <c r="B34" s="41" t="s">
        <v>168</v>
      </c>
      <c r="C34" s="42" t="s">
        <v>136</v>
      </c>
      <c r="D34" s="43" t="s">
        <v>64</v>
      </c>
      <c r="E34" s="44">
        <v>14.855</v>
      </c>
      <c r="F34" s="45"/>
      <c r="G34" s="41">
        <v>2025</v>
      </c>
      <c r="H34" s="49"/>
      <c r="I34" s="44">
        <v>444152.03571428568</v>
      </c>
      <c r="J34" s="50">
        <v>0</v>
      </c>
      <c r="K34" s="46">
        <f t="shared" si="0"/>
        <v>444152.03571428568</v>
      </c>
      <c r="L34" s="42" t="s">
        <v>134</v>
      </c>
    </row>
    <row r="35" spans="1:12" x14ac:dyDescent="0.25">
      <c r="A35" s="40" t="s">
        <v>172</v>
      </c>
      <c r="B35" s="41" t="s">
        <v>168</v>
      </c>
      <c r="C35" s="42" t="s">
        <v>137</v>
      </c>
      <c r="D35" s="43" t="s">
        <v>64</v>
      </c>
      <c r="E35" s="44">
        <v>7.73</v>
      </c>
      <c r="F35" s="51"/>
      <c r="G35" s="41">
        <v>2025</v>
      </c>
      <c r="H35" s="49"/>
      <c r="I35" s="44">
        <v>362452.43399999989</v>
      </c>
      <c r="J35" s="53">
        <v>0</v>
      </c>
      <c r="K35" s="53">
        <f>SUM(K36:K50)</f>
        <v>2255155.1563571431</v>
      </c>
      <c r="L35" s="42" t="s">
        <v>138</v>
      </c>
    </row>
    <row r="36" spans="1:12" ht="38.25" x14ac:dyDescent="0.25">
      <c r="A36" s="40" t="s">
        <v>173</v>
      </c>
      <c r="B36" s="41" t="s">
        <v>168</v>
      </c>
      <c r="C36" s="42" t="s">
        <v>139</v>
      </c>
      <c r="D36" s="43" t="s">
        <v>64</v>
      </c>
      <c r="E36" s="44">
        <v>3.4</v>
      </c>
      <c r="F36" s="51"/>
      <c r="G36" s="41">
        <v>2025</v>
      </c>
      <c r="H36" s="49"/>
      <c r="I36" s="44">
        <v>219860.07621428568</v>
      </c>
      <c r="J36" s="50">
        <v>0</v>
      </c>
      <c r="K36" s="46">
        <f t="shared" si="0"/>
        <v>219860.07621428568</v>
      </c>
      <c r="L36" s="42" t="s">
        <v>103</v>
      </c>
    </row>
    <row r="37" spans="1:12" ht="114.75" x14ac:dyDescent="0.25">
      <c r="A37" s="40" t="s">
        <v>174</v>
      </c>
      <c r="B37" s="41" t="s">
        <v>168</v>
      </c>
      <c r="C37" s="54" t="s">
        <v>140</v>
      </c>
      <c r="D37" s="43" t="s">
        <v>79</v>
      </c>
      <c r="E37" s="55">
        <v>1</v>
      </c>
      <c r="F37" s="51"/>
      <c r="G37" s="41">
        <v>2025</v>
      </c>
      <c r="H37" s="49"/>
      <c r="I37" s="44">
        <v>1313156.0460000001</v>
      </c>
      <c r="J37" s="50">
        <v>0</v>
      </c>
      <c r="K37" s="46">
        <f t="shared" si="0"/>
        <v>1313156.0460000001</v>
      </c>
      <c r="L37" s="42" t="s">
        <v>141</v>
      </c>
    </row>
    <row r="38" spans="1:12" ht="25.5" x14ac:dyDescent="0.25">
      <c r="A38" s="40" t="s">
        <v>180</v>
      </c>
      <c r="B38" s="41" t="s">
        <v>168</v>
      </c>
      <c r="C38" s="56" t="s">
        <v>142</v>
      </c>
      <c r="D38" s="43" t="s">
        <v>79</v>
      </c>
      <c r="E38" s="55">
        <v>1</v>
      </c>
      <c r="F38" s="51"/>
      <c r="G38" s="41">
        <v>2025</v>
      </c>
      <c r="H38" s="49"/>
      <c r="I38" s="47">
        <v>440328.473</v>
      </c>
      <c r="J38" s="50">
        <v>0</v>
      </c>
      <c r="K38" s="46">
        <f t="shared" si="0"/>
        <v>440328.473</v>
      </c>
      <c r="L38" s="48" t="s">
        <v>143</v>
      </c>
    </row>
    <row r="39" spans="1:12" ht="25.5" x14ac:dyDescent="0.25">
      <c r="A39" s="40" t="s">
        <v>181</v>
      </c>
      <c r="B39" s="41" t="s">
        <v>168</v>
      </c>
      <c r="C39" s="56" t="s">
        <v>144</v>
      </c>
      <c r="D39" s="43" t="s">
        <v>79</v>
      </c>
      <c r="E39" s="55">
        <v>1</v>
      </c>
      <c r="F39" s="51"/>
      <c r="G39" s="41">
        <v>2025</v>
      </c>
      <c r="H39" s="49"/>
      <c r="I39" s="47">
        <v>409005.99099999998</v>
      </c>
      <c r="J39" s="50">
        <v>0</v>
      </c>
      <c r="K39" s="46">
        <f t="shared" si="0"/>
        <v>409005.99099999998</v>
      </c>
      <c r="L39" s="48" t="s">
        <v>186</v>
      </c>
    </row>
    <row r="40" spans="1:12" ht="38.25" x14ac:dyDescent="0.25">
      <c r="A40" s="40" t="s">
        <v>182</v>
      </c>
      <c r="B40" s="41" t="s">
        <v>168</v>
      </c>
      <c r="C40" s="42" t="s">
        <v>145</v>
      </c>
      <c r="D40" s="57" t="s">
        <v>79</v>
      </c>
      <c r="E40" s="58">
        <v>1</v>
      </c>
      <c r="F40" s="51"/>
      <c r="G40" s="41">
        <v>2025</v>
      </c>
      <c r="H40" s="49"/>
      <c r="I40" s="47">
        <v>557986</v>
      </c>
      <c r="J40" s="50">
        <v>0</v>
      </c>
      <c r="K40" s="46">
        <f t="shared" si="0"/>
        <v>557986</v>
      </c>
      <c r="L40" s="48" t="s">
        <v>186</v>
      </c>
    </row>
    <row r="41" spans="1:12" ht="25.5" x14ac:dyDescent="0.25">
      <c r="A41" s="40" t="s">
        <v>183</v>
      </c>
      <c r="B41" s="41" t="s">
        <v>168</v>
      </c>
      <c r="C41" s="59" t="s">
        <v>175</v>
      </c>
      <c r="D41" s="60" t="s">
        <v>79</v>
      </c>
      <c r="E41" s="61">
        <v>1</v>
      </c>
      <c r="F41" s="51"/>
      <c r="G41" s="41">
        <v>2024</v>
      </c>
      <c r="H41" s="49"/>
      <c r="I41" s="44"/>
      <c r="J41" s="44">
        <v>0</v>
      </c>
      <c r="K41" s="46">
        <f t="shared" si="0"/>
        <v>0</v>
      </c>
      <c r="L41" s="62" t="s">
        <v>187</v>
      </c>
    </row>
    <row r="42" spans="1:12" ht="25.5" x14ac:dyDescent="0.25">
      <c r="A42" s="40" t="s">
        <v>184</v>
      </c>
      <c r="B42" s="41" t="s">
        <v>168</v>
      </c>
      <c r="C42" s="59" t="s">
        <v>176</v>
      </c>
      <c r="D42" s="60" t="s">
        <v>169</v>
      </c>
      <c r="E42" s="61">
        <v>1</v>
      </c>
      <c r="F42" s="51"/>
      <c r="G42" s="41">
        <v>2024</v>
      </c>
      <c r="H42" s="49"/>
      <c r="I42" s="44"/>
      <c r="J42" s="44">
        <v>0</v>
      </c>
      <c r="K42" s="46">
        <f t="shared" si="0"/>
        <v>0</v>
      </c>
      <c r="L42" s="62" t="s">
        <v>187</v>
      </c>
    </row>
    <row r="43" spans="1:12" ht="38.25" x14ac:dyDescent="0.25">
      <c r="A43" s="40" t="s">
        <v>185</v>
      </c>
      <c r="B43" s="41" t="s">
        <v>168</v>
      </c>
      <c r="C43" s="63" t="s">
        <v>177</v>
      </c>
      <c r="D43" s="60" t="s">
        <v>79</v>
      </c>
      <c r="E43" s="61">
        <v>1</v>
      </c>
      <c r="F43" s="51"/>
      <c r="G43" s="41">
        <v>2024</v>
      </c>
      <c r="H43" s="49"/>
      <c r="I43" s="44"/>
      <c r="J43" s="44">
        <v>873254.55150000006</v>
      </c>
      <c r="K43" s="46">
        <f t="shared" si="0"/>
        <v>-873254.55150000006</v>
      </c>
      <c r="L43" s="62" t="s">
        <v>153</v>
      </c>
    </row>
    <row r="44" spans="1:12" x14ac:dyDescent="0.25">
      <c r="A44" s="40"/>
      <c r="B44" s="41"/>
      <c r="C44" s="64" t="s">
        <v>86</v>
      </c>
      <c r="D44" s="65"/>
      <c r="E44" s="45"/>
      <c r="F44" s="51"/>
      <c r="G44" s="41"/>
      <c r="H44" s="49"/>
      <c r="I44" s="38">
        <f>SUM(I45:I46)</f>
        <v>30180.83</v>
      </c>
      <c r="J44" s="38">
        <f>SUM(J45:J46)</f>
        <v>0</v>
      </c>
      <c r="K44" s="46"/>
      <c r="L44" s="66"/>
    </row>
    <row r="45" spans="1:12" ht="38.25" x14ac:dyDescent="0.25">
      <c r="A45" s="40" t="s">
        <v>63</v>
      </c>
      <c r="B45" s="41" t="s">
        <v>168</v>
      </c>
      <c r="C45" s="54" t="s">
        <v>146</v>
      </c>
      <c r="D45" s="52" t="s">
        <v>79</v>
      </c>
      <c r="E45" s="55">
        <v>1</v>
      </c>
      <c r="F45" s="51"/>
      <c r="G45" s="41">
        <v>2025</v>
      </c>
      <c r="H45" s="49"/>
      <c r="I45" s="52">
        <v>27448.36</v>
      </c>
      <c r="J45" s="67">
        <v>0</v>
      </c>
      <c r="K45" s="46">
        <f t="shared" si="0"/>
        <v>27448.36</v>
      </c>
      <c r="L45" s="42" t="s">
        <v>147</v>
      </c>
    </row>
    <row r="46" spans="1:12" x14ac:dyDescent="0.25">
      <c r="A46" s="40" t="s">
        <v>65</v>
      </c>
      <c r="B46" s="41" t="s">
        <v>168</v>
      </c>
      <c r="C46" s="54" t="s">
        <v>88</v>
      </c>
      <c r="D46" s="52" t="s">
        <v>79</v>
      </c>
      <c r="E46" s="55">
        <v>1</v>
      </c>
      <c r="F46" s="51"/>
      <c r="G46" s="41">
        <v>2025</v>
      </c>
      <c r="H46" s="49"/>
      <c r="I46" s="52">
        <v>2732.47</v>
      </c>
      <c r="J46" s="67">
        <v>0</v>
      </c>
      <c r="K46" s="46">
        <f t="shared" si="0"/>
        <v>2732.47</v>
      </c>
      <c r="L46" s="42" t="s">
        <v>148</v>
      </c>
    </row>
    <row r="47" spans="1:12" x14ac:dyDescent="0.25">
      <c r="A47" s="40"/>
      <c r="B47" s="41"/>
      <c r="C47" s="64" t="s">
        <v>91</v>
      </c>
      <c r="D47" s="68"/>
      <c r="E47" s="69"/>
      <c r="F47" s="51"/>
      <c r="G47" s="41"/>
      <c r="H47" s="49"/>
      <c r="I47" s="38">
        <f>SUM(I48:I50)</f>
        <v>289584.14732142852</v>
      </c>
      <c r="J47" s="38">
        <f>J48+J49+J50+J51+J52+J53</f>
        <v>421276.00300000003</v>
      </c>
      <c r="K47" s="46">
        <f t="shared" si="0"/>
        <v>-131691.8556785715</v>
      </c>
      <c r="L47" s="42"/>
    </row>
    <row r="48" spans="1:12" ht="25.5" x14ac:dyDescent="0.25">
      <c r="A48" s="40" t="s">
        <v>63</v>
      </c>
      <c r="B48" s="41" t="s">
        <v>168</v>
      </c>
      <c r="C48" s="42" t="s">
        <v>149</v>
      </c>
      <c r="D48" s="43" t="s">
        <v>150</v>
      </c>
      <c r="E48" s="70">
        <v>2</v>
      </c>
      <c r="F48" s="51"/>
      <c r="G48" s="41">
        <v>2025</v>
      </c>
      <c r="H48" s="49"/>
      <c r="I48" s="44">
        <v>180446.42857142855</v>
      </c>
      <c r="J48" s="52">
        <v>0</v>
      </c>
      <c r="K48" s="46">
        <f t="shared" si="0"/>
        <v>180446.42857142855</v>
      </c>
      <c r="L48" s="48" t="s">
        <v>186</v>
      </c>
    </row>
    <row r="49" spans="1:12" x14ac:dyDescent="0.25">
      <c r="A49" s="40" t="s">
        <v>65</v>
      </c>
      <c r="B49" s="41" t="s">
        <v>168</v>
      </c>
      <c r="C49" s="42" t="s">
        <v>92</v>
      </c>
      <c r="D49" s="43" t="s">
        <v>150</v>
      </c>
      <c r="E49" s="70">
        <v>1</v>
      </c>
      <c r="F49" s="51"/>
      <c r="G49" s="41">
        <v>2025</v>
      </c>
      <c r="H49" s="49"/>
      <c r="I49" s="44">
        <v>35241.071428571428</v>
      </c>
      <c r="J49" s="52">
        <v>0</v>
      </c>
      <c r="K49" s="46">
        <f t="shared" si="0"/>
        <v>35241.071428571428</v>
      </c>
      <c r="L49" s="48" t="s">
        <v>186</v>
      </c>
    </row>
    <row r="50" spans="1:12" x14ac:dyDescent="0.25">
      <c r="A50" s="40" t="s">
        <v>66</v>
      </c>
      <c r="B50" s="41" t="s">
        <v>168</v>
      </c>
      <c r="C50" s="71" t="s">
        <v>94</v>
      </c>
      <c r="D50" s="43" t="s">
        <v>150</v>
      </c>
      <c r="E50" s="70">
        <v>1</v>
      </c>
      <c r="F50" s="51"/>
      <c r="G50" s="41">
        <v>2025</v>
      </c>
      <c r="H50" s="49"/>
      <c r="I50" s="44">
        <v>73896.647321428565</v>
      </c>
      <c r="J50" s="52">
        <v>0</v>
      </c>
      <c r="K50" s="46">
        <f t="shared" si="0"/>
        <v>73896.647321428565</v>
      </c>
      <c r="L50" s="48" t="s">
        <v>186</v>
      </c>
    </row>
    <row r="51" spans="1:12" x14ac:dyDescent="0.25">
      <c r="A51" s="40" t="s">
        <v>67</v>
      </c>
      <c r="B51" s="41" t="s">
        <v>168</v>
      </c>
      <c r="C51" s="42" t="s">
        <v>95</v>
      </c>
      <c r="D51" s="43" t="s">
        <v>93</v>
      </c>
      <c r="E51" s="55">
        <v>2</v>
      </c>
      <c r="F51" s="51" t="s">
        <v>65</v>
      </c>
      <c r="G51" s="41">
        <v>2024</v>
      </c>
      <c r="H51" s="49"/>
      <c r="I51" s="44"/>
      <c r="J51" s="44">
        <v>43776</v>
      </c>
      <c r="K51" s="46"/>
      <c r="L51" s="62" t="s">
        <v>178</v>
      </c>
    </row>
    <row r="52" spans="1:12" x14ac:dyDescent="0.25">
      <c r="A52" s="40" t="s">
        <v>68</v>
      </c>
      <c r="B52" s="41" t="s">
        <v>168</v>
      </c>
      <c r="C52" s="71" t="s">
        <v>94</v>
      </c>
      <c r="D52" s="43" t="s">
        <v>93</v>
      </c>
      <c r="E52" s="55">
        <v>5</v>
      </c>
      <c r="F52" s="51" t="s">
        <v>68</v>
      </c>
      <c r="G52" s="41">
        <v>2024</v>
      </c>
      <c r="H52" s="49"/>
      <c r="I52" s="44"/>
      <c r="J52" s="44">
        <v>227232.14499999999</v>
      </c>
      <c r="K52" s="46"/>
      <c r="L52" s="62" t="s">
        <v>178</v>
      </c>
    </row>
    <row r="53" spans="1:12" x14ac:dyDescent="0.25">
      <c r="A53" s="40" t="s">
        <v>69</v>
      </c>
      <c r="B53" s="41" t="s">
        <v>168</v>
      </c>
      <c r="C53" s="72" t="s">
        <v>154</v>
      </c>
      <c r="D53" s="43" t="s">
        <v>96</v>
      </c>
      <c r="E53" s="73">
        <v>2</v>
      </c>
      <c r="F53" s="51" t="s">
        <v>65</v>
      </c>
      <c r="G53" s="41">
        <v>2024</v>
      </c>
      <c r="H53" s="49"/>
      <c r="I53" s="44"/>
      <c r="J53" s="44">
        <v>150267.85800000001</v>
      </c>
      <c r="K53" s="46"/>
      <c r="L53" s="62" t="s">
        <v>178</v>
      </c>
    </row>
    <row r="54" spans="1:12" x14ac:dyDescent="0.25">
      <c r="A54" s="40"/>
      <c r="B54" s="41"/>
      <c r="C54" s="64" t="s">
        <v>151</v>
      </c>
      <c r="D54" s="74"/>
      <c r="E54" s="75"/>
      <c r="F54" s="51"/>
      <c r="G54" s="41"/>
      <c r="H54" s="49"/>
      <c r="I54" s="44"/>
      <c r="J54" s="76">
        <f>J55</f>
        <v>879189.68</v>
      </c>
      <c r="K54" s="46"/>
      <c r="L54" s="62"/>
    </row>
    <row r="55" spans="1:12" ht="25.5" x14ac:dyDescent="0.25">
      <c r="A55" s="40" t="s">
        <v>63</v>
      </c>
      <c r="B55" s="41"/>
      <c r="C55" s="42" t="s">
        <v>155</v>
      </c>
      <c r="D55" s="43" t="s">
        <v>93</v>
      </c>
      <c r="E55" s="55">
        <v>1</v>
      </c>
      <c r="F55" s="51" t="s">
        <v>63</v>
      </c>
      <c r="G55" s="41">
        <v>2024</v>
      </c>
      <c r="H55" s="49"/>
      <c r="I55" s="44"/>
      <c r="J55" s="44">
        <v>879189.68</v>
      </c>
      <c r="K55" s="46"/>
      <c r="L55" s="62" t="s">
        <v>178</v>
      </c>
    </row>
    <row r="56" spans="1:12" x14ac:dyDescent="0.25">
      <c r="A56" s="51"/>
      <c r="B56" s="49"/>
      <c r="C56" s="77" t="s">
        <v>152</v>
      </c>
      <c r="D56" s="49"/>
      <c r="E56" s="49"/>
      <c r="F56" s="51"/>
      <c r="G56" s="49"/>
      <c r="H56" s="49"/>
      <c r="I56" s="38">
        <f>I44+I47+I8</f>
        <v>8606497.6733214278</v>
      </c>
      <c r="J56" s="38">
        <f>J44+J47+J8+J54</f>
        <v>2173720.2345000003</v>
      </c>
      <c r="K56" s="78"/>
      <c r="L56" s="79"/>
    </row>
  </sheetData>
  <mergeCells count="15">
    <mergeCell ref="A3:A6"/>
    <mergeCell ref="B3:C3"/>
    <mergeCell ref="H3:H6"/>
    <mergeCell ref="A1:L1"/>
    <mergeCell ref="B2:L2"/>
    <mergeCell ref="B4:B6"/>
    <mergeCell ref="C4:C6"/>
    <mergeCell ref="I4:I6"/>
    <mergeCell ref="J4:J6"/>
    <mergeCell ref="K4:K6"/>
    <mergeCell ref="E3:F5"/>
    <mergeCell ref="I3:L3"/>
    <mergeCell ref="L4:L6"/>
    <mergeCell ref="D3:D6"/>
    <mergeCell ref="G3:G6"/>
  </mergeCells>
  <phoneticPr fontId="15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ТС</vt:lpstr>
      <vt:lpstr>ИП</vt:lpstr>
      <vt:lpstr>ИП!Заголовки_для_печати</vt:lpstr>
      <vt:lpstr>ИП!Область_печати</vt:lpstr>
      <vt:lpstr>ТС!Область_печати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Ляззат Шатанова</dc:creator>
  <cp:lastModifiedBy>Ляззат Шатанова</cp:lastModifiedBy>
  <cp:lastPrinted>2025-07-17T05:01:05Z</cp:lastPrinted>
  <dcterms:created xsi:type="dcterms:W3CDTF">2025-07-16T06:23:29Z</dcterms:created>
  <dcterms:modified xsi:type="dcterms:W3CDTF">2025-07-17T06:32:30Z</dcterms:modified>
</cp:coreProperties>
</file>